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525" windowWidth="14805" windowHeight="7590"/>
  </bookViews>
  <sheets>
    <sheet name="план" sheetId="1" r:id="rId1"/>
    <sheet name="бюджет времени" sheetId="2" r:id="rId2"/>
    <sheet name="1 курс" sheetId="4" r:id="rId3"/>
    <sheet name="2 курс" sheetId="5" r:id="rId4"/>
    <sheet name="3 курс" sheetId="6" r:id="rId5"/>
    <sheet name="4 курс" sheetId="7" r:id="rId6"/>
  </sheets>
  <calcPr calcId="145621"/>
</workbook>
</file>

<file path=xl/calcChain.xml><?xml version="1.0" encoding="utf-8"?>
<calcChain xmlns="http://schemas.openxmlformats.org/spreadsheetml/2006/main">
  <c r="S56" i="1" l="1"/>
  <c r="S92" i="1" s="1"/>
  <c r="S77" i="1"/>
  <c r="S57" i="1"/>
  <c r="R32" i="1" l="1"/>
  <c r="G69" i="1"/>
  <c r="F68" i="1"/>
  <c r="F69" i="1"/>
  <c r="F49" i="1"/>
  <c r="P92" i="1" l="1"/>
  <c r="O92" i="1"/>
  <c r="N92" i="1"/>
  <c r="P91" i="1"/>
  <c r="O56" i="1"/>
  <c r="G23" i="1" l="1"/>
  <c r="F23" i="1" s="1"/>
  <c r="I22" i="1"/>
  <c r="G22" i="1"/>
  <c r="F22" i="1" s="1"/>
  <c r="I21" i="1"/>
  <c r="G21" i="1"/>
  <c r="F21" i="1"/>
  <c r="G20" i="1"/>
  <c r="F20" i="1" s="1"/>
  <c r="I19" i="1"/>
  <c r="G19" i="1"/>
  <c r="F19" i="1"/>
  <c r="I18" i="1"/>
  <c r="G18" i="1"/>
  <c r="F18" i="1" s="1"/>
  <c r="G17" i="1"/>
  <c r="F17" i="1"/>
  <c r="G16" i="1"/>
  <c r="F16" i="1" s="1"/>
  <c r="I15" i="1"/>
  <c r="G15" i="1"/>
  <c r="F15" i="1"/>
  <c r="G54" i="1" l="1"/>
  <c r="F54" i="1" s="1"/>
  <c r="N41" i="1" l="1"/>
  <c r="M41" i="1"/>
  <c r="I41" i="1"/>
  <c r="H41" i="1"/>
  <c r="G41" i="1" s="1"/>
  <c r="X6" i="7" l="1"/>
  <c r="Y6" i="7"/>
  <c r="Z6" i="7"/>
  <c r="AA6" i="7"/>
  <c r="AB6" i="7"/>
  <c r="AC6" i="7"/>
  <c r="AD6" i="7"/>
  <c r="AE6" i="7"/>
  <c r="AF6" i="7"/>
  <c r="AG6" i="7"/>
  <c r="AH6" i="7"/>
  <c r="AI6" i="7"/>
  <c r="AJ6" i="7"/>
  <c r="AK6" i="7"/>
  <c r="X7" i="7"/>
  <c r="Y7" i="7"/>
  <c r="Z7" i="7"/>
  <c r="AA7" i="7"/>
  <c r="AB7" i="7"/>
  <c r="AC7" i="7"/>
  <c r="AD7" i="7"/>
  <c r="AE7" i="7"/>
  <c r="AF7" i="7"/>
  <c r="AG7" i="7"/>
  <c r="AH7" i="7"/>
  <c r="AI7" i="7"/>
  <c r="AJ7" i="7"/>
  <c r="AK7" i="7"/>
  <c r="BE47" i="7"/>
  <c r="BE46" i="7"/>
  <c r="BE45" i="7"/>
  <c r="BE44" i="7"/>
  <c r="BE43" i="7"/>
  <c r="BE42" i="7"/>
  <c r="BE41" i="7"/>
  <c r="BE40" i="7"/>
  <c r="BE39" i="7"/>
  <c r="BE38" i="7"/>
  <c r="BE37" i="7"/>
  <c r="BE36" i="7"/>
  <c r="BE35" i="7"/>
  <c r="BE34" i="7"/>
  <c r="T33" i="7"/>
  <c r="S33" i="7"/>
  <c r="R33" i="7"/>
  <c r="Q33" i="7"/>
  <c r="P33" i="7"/>
  <c r="O33" i="7"/>
  <c r="N33" i="7"/>
  <c r="M33" i="7"/>
  <c r="L33" i="7"/>
  <c r="K33" i="7"/>
  <c r="J33" i="7"/>
  <c r="I33" i="7"/>
  <c r="H33" i="7"/>
  <c r="G33" i="7"/>
  <c r="F33" i="7"/>
  <c r="E33" i="7"/>
  <c r="T32" i="7"/>
  <c r="S32" i="7"/>
  <c r="R32" i="7"/>
  <c r="Q32" i="7"/>
  <c r="P32" i="7"/>
  <c r="O32" i="7"/>
  <c r="N32" i="7"/>
  <c r="M32" i="7"/>
  <c r="L32" i="7"/>
  <c r="K32" i="7"/>
  <c r="J32" i="7"/>
  <c r="I32" i="7"/>
  <c r="H32" i="7"/>
  <c r="G32" i="7"/>
  <c r="F32" i="7"/>
  <c r="E32" i="7"/>
  <c r="BE31" i="7"/>
  <c r="BE30" i="7"/>
  <c r="AK29" i="7"/>
  <c r="AJ29" i="7"/>
  <c r="AJ17" i="7" s="1"/>
  <c r="AI29" i="7"/>
  <c r="AH29" i="7"/>
  <c r="AH17" i="7" s="1"/>
  <c r="AG29" i="7"/>
  <c r="AF29" i="7"/>
  <c r="AE29" i="7"/>
  <c r="AD29" i="7"/>
  <c r="AD17" i="7" s="1"/>
  <c r="AC29" i="7"/>
  <c r="AB29" i="7"/>
  <c r="AB17" i="7" s="1"/>
  <c r="AA29" i="7"/>
  <c r="Z29" i="7"/>
  <c r="Z17" i="7" s="1"/>
  <c r="Y29" i="7"/>
  <c r="X29" i="7"/>
  <c r="T29" i="7"/>
  <c r="S29" i="7"/>
  <c r="S17" i="7" s="1"/>
  <c r="R29" i="7"/>
  <c r="Q29" i="7"/>
  <c r="P29" i="7"/>
  <c r="O29" i="7"/>
  <c r="N29" i="7"/>
  <c r="M29" i="7"/>
  <c r="M17" i="7" s="1"/>
  <c r="L29" i="7"/>
  <c r="K29" i="7"/>
  <c r="K17" i="7" s="1"/>
  <c r="J29" i="7"/>
  <c r="I29" i="7"/>
  <c r="H29" i="7"/>
  <c r="G29" i="7"/>
  <c r="F29" i="7"/>
  <c r="E29" i="7"/>
  <c r="E17" i="7" s="1"/>
  <c r="AK28" i="7"/>
  <c r="AK16" i="7" s="1"/>
  <c r="AJ28" i="7"/>
  <c r="AJ16" i="7" s="1"/>
  <c r="AI28" i="7"/>
  <c r="AH28" i="7"/>
  <c r="AG28" i="7"/>
  <c r="AG16" i="7" s="1"/>
  <c r="AF28" i="7"/>
  <c r="AF16" i="7" s="1"/>
  <c r="AE28" i="7"/>
  <c r="AD28" i="7"/>
  <c r="AC28" i="7"/>
  <c r="AC16" i="7" s="1"/>
  <c r="AB28" i="7"/>
  <c r="AB16" i="7" s="1"/>
  <c r="AA28" i="7"/>
  <c r="Z28" i="7"/>
  <c r="Y28" i="7"/>
  <c r="Y16" i="7" s="1"/>
  <c r="X28" i="7"/>
  <c r="X16" i="7" s="1"/>
  <c r="T28" i="7"/>
  <c r="S28" i="7"/>
  <c r="R28" i="7"/>
  <c r="Q28" i="7"/>
  <c r="P28" i="7"/>
  <c r="O28" i="7"/>
  <c r="N28" i="7"/>
  <c r="M28" i="7"/>
  <c r="L28" i="7"/>
  <c r="K28" i="7"/>
  <c r="J28" i="7"/>
  <c r="I28" i="7"/>
  <c r="H28" i="7"/>
  <c r="G28" i="7"/>
  <c r="F28" i="7"/>
  <c r="E28" i="7"/>
  <c r="BE27" i="7"/>
  <c r="BE26" i="7"/>
  <c r="BE25" i="7"/>
  <c r="BE24" i="7"/>
  <c r="BE23" i="7"/>
  <c r="BE22" i="7"/>
  <c r="BE21" i="7"/>
  <c r="BE20" i="7"/>
  <c r="U19" i="7"/>
  <c r="T19" i="7"/>
  <c r="S19" i="7"/>
  <c r="R19" i="7"/>
  <c r="R17" i="7" s="1"/>
  <c r="Q19" i="7"/>
  <c r="P19" i="7"/>
  <c r="P17" i="7" s="1"/>
  <c r="O19" i="7"/>
  <c r="N19" i="7"/>
  <c r="N17" i="7" s="1"/>
  <c r="M19" i="7"/>
  <c r="L19" i="7"/>
  <c r="K19" i="7"/>
  <c r="J19" i="7"/>
  <c r="J17" i="7" s="1"/>
  <c r="I19" i="7"/>
  <c r="H19" i="7"/>
  <c r="H17" i="7" s="1"/>
  <c r="G19" i="7"/>
  <c r="F19" i="7"/>
  <c r="F17" i="7" s="1"/>
  <c r="E19" i="7"/>
  <c r="U18" i="7"/>
  <c r="U16" i="7" s="1"/>
  <c r="T18" i="7"/>
  <c r="S18" i="7"/>
  <c r="S16" i="7" s="1"/>
  <c r="R18" i="7"/>
  <c r="Q18" i="7"/>
  <c r="P18" i="7"/>
  <c r="O18" i="7"/>
  <c r="O16" i="7" s="1"/>
  <c r="N18" i="7"/>
  <c r="M18" i="7"/>
  <c r="L18" i="7"/>
  <c r="K18" i="7"/>
  <c r="K16" i="7" s="1"/>
  <c r="J18" i="7"/>
  <c r="I18" i="7"/>
  <c r="H18" i="7"/>
  <c r="G18" i="7"/>
  <c r="G16" i="7" s="1"/>
  <c r="F18" i="7"/>
  <c r="E18" i="7"/>
  <c r="BD17" i="7"/>
  <c r="BC17" i="7"/>
  <c r="BB17" i="7"/>
  <c r="BA17" i="7"/>
  <c r="AZ17" i="7"/>
  <c r="AY17" i="7"/>
  <c r="AX17" i="7"/>
  <c r="AW17" i="7"/>
  <c r="AV17" i="7"/>
  <c r="AU17" i="7"/>
  <c r="AT17" i="7"/>
  <c r="AS17" i="7"/>
  <c r="AR17" i="7"/>
  <c r="AQ17" i="7"/>
  <c r="AP17" i="7"/>
  <c r="AO17" i="7"/>
  <c r="AN17" i="7"/>
  <c r="AM17" i="7"/>
  <c r="AL17" i="7"/>
  <c r="AK17" i="7"/>
  <c r="AI17" i="7"/>
  <c r="AG17" i="7"/>
  <c r="AF17" i="7"/>
  <c r="AE17" i="7"/>
  <c r="AC17" i="7"/>
  <c r="AA17" i="7"/>
  <c r="Y17" i="7"/>
  <c r="X17" i="7"/>
  <c r="W17" i="7"/>
  <c r="V17" i="7"/>
  <c r="U17" i="7"/>
  <c r="T17" i="7"/>
  <c r="Q17" i="7"/>
  <c r="O17" i="7"/>
  <c r="L17" i="7"/>
  <c r="I17" i="7"/>
  <c r="G17" i="7"/>
  <c r="BD16" i="7"/>
  <c r="BC16" i="7"/>
  <c r="BB16" i="7"/>
  <c r="BA16" i="7"/>
  <c r="AZ16" i="7"/>
  <c r="AY16" i="7"/>
  <c r="AX16" i="7"/>
  <c r="AW16" i="7"/>
  <c r="AV16" i="7"/>
  <c r="AU16" i="7"/>
  <c r="AT16" i="7"/>
  <c r="AS16" i="7"/>
  <c r="AR16" i="7"/>
  <c r="AQ16" i="7"/>
  <c r="AP16" i="7"/>
  <c r="AO16" i="7"/>
  <c r="AN16" i="7"/>
  <c r="AM16" i="7"/>
  <c r="AL16" i="7"/>
  <c r="AI16" i="7"/>
  <c r="AH16" i="7"/>
  <c r="AE16" i="7"/>
  <c r="AD16" i="7"/>
  <c r="AA16" i="7"/>
  <c r="Z16" i="7"/>
  <c r="W16" i="7"/>
  <c r="V16" i="7"/>
  <c r="T16" i="7"/>
  <c r="P16" i="7"/>
  <c r="L16" i="7"/>
  <c r="H16" i="7"/>
  <c r="BE15" i="7"/>
  <c r="BE13" i="7" s="1"/>
  <c r="BE14" i="7"/>
  <c r="BE12" i="7" s="1"/>
  <c r="BD13" i="7"/>
  <c r="BC13" i="7"/>
  <c r="BB13" i="7"/>
  <c r="BA13" i="7"/>
  <c r="AZ13" i="7"/>
  <c r="AY13" i="7"/>
  <c r="AX13" i="7"/>
  <c r="AW13" i="7"/>
  <c r="AV13" i="7"/>
  <c r="AU13" i="7"/>
  <c r="AT13" i="7"/>
  <c r="AS13" i="7"/>
  <c r="AR13" i="7"/>
  <c r="AQ13" i="7"/>
  <c r="AP13" i="7"/>
  <c r="AO13" i="7"/>
  <c r="AN13" i="7"/>
  <c r="AM13" i="7"/>
  <c r="AL13" i="7"/>
  <c r="AK13" i="7"/>
  <c r="AJ13" i="7"/>
  <c r="AI13" i="7"/>
  <c r="AH13" i="7"/>
  <c r="AG13" i="7"/>
  <c r="AF13" i="7"/>
  <c r="AE13" i="7"/>
  <c r="AD13" i="7"/>
  <c r="AC13" i="7"/>
  <c r="AB13" i="7"/>
  <c r="AA13" i="7"/>
  <c r="Z13" i="7"/>
  <c r="Y13" i="7"/>
  <c r="X13" i="7"/>
  <c r="W13" i="7"/>
  <c r="V13" i="7"/>
  <c r="U13" i="7"/>
  <c r="T13" i="7"/>
  <c r="S13" i="7"/>
  <c r="R13" i="7"/>
  <c r="Q13" i="7"/>
  <c r="P13" i="7"/>
  <c r="O13" i="7"/>
  <c r="N13" i="7"/>
  <c r="M13" i="7"/>
  <c r="L13" i="7"/>
  <c r="K13" i="7"/>
  <c r="J13" i="7"/>
  <c r="I13" i="7"/>
  <c r="H13" i="7"/>
  <c r="G13" i="7"/>
  <c r="F13" i="7"/>
  <c r="E13" i="7"/>
  <c r="BD12" i="7"/>
  <c r="BC12" i="7"/>
  <c r="BB12" i="7"/>
  <c r="BA12" i="7"/>
  <c r="AZ12" i="7"/>
  <c r="AY12" i="7"/>
  <c r="AX12" i="7"/>
  <c r="AW12" i="7"/>
  <c r="AV12" i="7"/>
  <c r="AU12" i="7"/>
  <c r="AT12" i="7"/>
  <c r="AS12" i="7"/>
  <c r="AR12" i="7"/>
  <c r="AQ12" i="7"/>
  <c r="AP12" i="7"/>
  <c r="AO12" i="7"/>
  <c r="AN12" i="7"/>
  <c r="AM12" i="7"/>
  <c r="AL12" i="7"/>
  <c r="AK12" i="7"/>
  <c r="AJ12" i="7"/>
  <c r="AI12" i="7"/>
  <c r="AH12" i="7"/>
  <c r="AG12" i="7"/>
  <c r="AF12" i="7"/>
  <c r="AE12" i="7"/>
  <c r="AD12" i="7"/>
  <c r="AC12" i="7"/>
  <c r="AB12" i="7"/>
  <c r="AA12" i="7"/>
  <c r="Z12" i="7"/>
  <c r="Y12" i="7"/>
  <c r="X12" i="7"/>
  <c r="W12" i="7"/>
  <c r="V12" i="7"/>
  <c r="U12" i="7"/>
  <c r="T12" i="7"/>
  <c r="S12" i="7"/>
  <c r="R12" i="7"/>
  <c r="Q12" i="7"/>
  <c r="P12" i="7"/>
  <c r="O12" i="7"/>
  <c r="N12" i="7"/>
  <c r="M12" i="7"/>
  <c r="L12" i="7"/>
  <c r="K12" i="7"/>
  <c r="J12" i="7"/>
  <c r="I12" i="7"/>
  <c r="H12" i="7"/>
  <c r="G12" i="7"/>
  <c r="F12" i="7"/>
  <c r="E12" i="7"/>
  <c r="BE11" i="7"/>
  <c r="BE10" i="7"/>
  <c r="BE9" i="7"/>
  <c r="BE8" i="7"/>
  <c r="AS7" i="7"/>
  <c r="AR7" i="7"/>
  <c r="AQ7" i="7"/>
  <c r="AP7" i="7"/>
  <c r="AO7" i="7"/>
  <c r="AN7" i="7"/>
  <c r="AM7" i="7"/>
  <c r="AL7" i="7"/>
  <c r="W7" i="7"/>
  <c r="V7" i="7"/>
  <c r="U7" i="7"/>
  <c r="T7" i="7"/>
  <c r="S7" i="7"/>
  <c r="R7" i="7"/>
  <c r="Q7" i="7"/>
  <c r="Q49" i="7" s="1"/>
  <c r="P7" i="7"/>
  <c r="O7" i="7"/>
  <c r="N7" i="7"/>
  <c r="M7" i="7"/>
  <c r="L7" i="7"/>
  <c r="K7" i="7"/>
  <c r="J7" i="7"/>
  <c r="I7" i="7"/>
  <c r="I49" i="7" s="1"/>
  <c r="H7" i="7"/>
  <c r="G7" i="7"/>
  <c r="F7" i="7"/>
  <c r="E7" i="7"/>
  <c r="AS6" i="7"/>
  <c r="AR6" i="7"/>
  <c r="AQ6" i="7"/>
  <c r="AP6" i="7"/>
  <c r="AO6" i="7"/>
  <c r="AN6" i="7"/>
  <c r="AM6" i="7"/>
  <c r="AL6" i="7"/>
  <c r="W6" i="7"/>
  <c r="V6" i="7"/>
  <c r="U6" i="7"/>
  <c r="T6" i="7"/>
  <c r="S6" i="7"/>
  <c r="R6" i="7"/>
  <c r="Q6" i="7"/>
  <c r="P6" i="7"/>
  <c r="O6" i="7"/>
  <c r="N6" i="7"/>
  <c r="M6" i="7"/>
  <c r="L6" i="7"/>
  <c r="K6" i="7"/>
  <c r="J6" i="7"/>
  <c r="I6" i="7"/>
  <c r="H6" i="7"/>
  <c r="G6" i="7"/>
  <c r="F6" i="7"/>
  <c r="E6" i="7"/>
  <c r="F5" i="7"/>
  <c r="G5" i="7" s="1"/>
  <c r="H5" i="7" s="1"/>
  <c r="I5" i="7" s="1"/>
  <c r="J5" i="7" s="1"/>
  <c r="K5" i="7" s="1"/>
  <c r="L5" i="7" s="1"/>
  <c r="M5" i="7" s="1"/>
  <c r="N5" i="7" s="1"/>
  <c r="O5" i="7" s="1"/>
  <c r="P5" i="7" s="1"/>
  <c r="Q5" i="7" s="1"/>
  <c r="R5" i="7" s="1"/>
  <c r="S5" i="7" s="1"/>
  <c r="T5" i="7" s="1"/>
  <c r="U5" i="7" s="1"/>
  <c r="V5" i="7" s="1"/>
  <c r="W5" i="7" s="1"/>
  <c r="X5" i="7" s="1"/>
  <c r="Y5" i="7" s="1"/>
  <c r="Z5" i="7" s="1"/>
  <c r="AA5" i="7" s="1"/>
  <c r="AB5" i="7" s="1"/>
  <c r="AC5" i="7" s="1"/>
  <c r="AD5" i="7" s="1"/>
  <c r="AE5" i="7" s="1"/>
  <c r="AF5" i="7" s="1"/>
  <c r="AG5" i="7" s="1"/>
  <c r="AH5" i="7" s="1"/>
  <c r="AI5" i="7" s="1"/>
  <c r="AJ5" i="7" s="1"/>
  <c r="AK5" i="7" s="1"/>
  <c r="AL5" i="7" s="1"/>
  <c r="AM5" i="7" s="1"/>
  <c r="AN5" i="7" s="1"/>
  <c r="AO5" i="7" s="1"/>
  <c r="AP5" i="7" s="1"/>
  <c r="AQ5" i="7" s="1"/>
  <c r="AR5" i="7" s="1"/>
  <c r="AS5" i="7" s="1"/>
  <c r="AT5" i="7" s="1"/>
  <c r="AU5" i="7" s="1"/>
  <c r="AV5" i="7" s="1"/>
  <c r="AW5" i="7" s="1"/>
  <c r="AX5" i="7" s="1"/>
  <c r="AY5" i="7" s="1"/>
  <c r="AZ5" i="7" s="1"/>
  <c r="BA5" i="7" s="1"/>
  <c r="BB5" i="7" s="1"/>
  <c r="BC5" i="7" s="1"/>
  <c r="BD5" i="7" s="1"/>
  <c r="X3" i="7"/>
  <c r="Y3" i="7" s="1"/>
  <c r="Z3" i="7" s="1"/>
  <c r="AA3" i="7" s="1"/>
  <c r="AB3" i="7" s="1"/>
  <c r="AC3" i="7" s="1"/>
  <c r="AD3" i="7" s="1"/>
  <c r="AE3" i="7" s="1"/>
  <c r="AF3" i="7" s="1"/>
  <c r="AG3" i="7" s="1"/>
  <c r="AH3" i="7" s="1"/>
  <c r="AI3" i="7" s="1"/>
  <c r="AJ3" i="7" s="1"/>
  <c r="AK3" i="7" s="1"/>
  <c r="AL3" i="7" s="1"/>
  <c r="AM3" i="7" s="1"/>
  <c r="AN3" i="7" s="1"/>
  <c r="AO3" i="7" s="1"/>
  <c r="AP3" i="7" s="1"/>
  <c r="AQ3" i="7" s="1"/>
  <c r="AR3" i="7" s="1"/>
  <c r="AS3" i="7" s="1"/>
  <c r="AT3" i="7" s="1"/>
  <c r="AU3" i="7" s="1"/>
  <c r="AV3" i="7" s="1"/>
  <c r="AW3" i="7" s="1"/>
  <c r="AX3" i="7" s="1"/>
  <c r="AY3" i="7" s="1"/>
  <c r="AZ3" i="7" s="1"/>
  <c r="BA3" i="7" s="1"/>
  <c r="BB3" i="7" s="1"/>
  <c r="BC3" i="7" s="1"/>
  <c r="BD3" i="7" s="1"/>
  <c r="F3" i="7"/>
  <c r="G3" i="7" s="1"/>
  <c r="H3" i="7" s="1"/>
  <c r="I3" i="7" s="1"/>
  <c r="J3" i="7" s="1"/>
  <c r="K3" i="7" s="1"/>
  <c r="L3" i="7" s="1"/>
  <c r="M3" i="7" s="1"/>
  <c r="N3" i="7" s="1"/>
  <c r="O3" i="7" s="1"/>
  <c r="P3" i="7" s="1"/>
  <c r="Q3" i="7" s="1"/>
  <c r="R3" i="7" s="1"/>
  <c r="S3" i="7" s="1"/>
  <c r="T3" i="7" s="1"/>
  <c r="U3" i="7" s="1"/>
  <c r="V3" i="7" s="1"/>
  <c r="F52" i="6"/>
  <c r="G52" i="6"/>
  <c r="H52" i="6"/>
  <c r="I52" i="6"/>
  <c r="J52" i="6"/>
  <c r="K52" i="6"/>
  <c r="L52" i="6"/>
  <c r="M52" i="6"/>
  <c r="N52" i="6"/>
  <c r="O52" i="6"/>
  <c r="P52" i="6"/>
  <c r="Q52" i="6"/>
  <c r="R52" i="6"/>
  <c r="S52" i="6"/>
  <c r="T52" i="6"/>
  <c r="X52" i="6"/>
  <c r="Y52" i="6"/>
  <c r="Z52" i="6"/>
  <c r="AA52" i="6"/>
  <c r="AB52" i="6"/>
  <c r="AC52" i="6"/>
  <c r="AD52" i="6"/>
  <c r="AE52" i="6"/>
  <c r="AF52" i="6"/>
  <c r="AG52" i="6"/>
  <c r="AH52" i="6"/>
  <c r="AI52" i="6"/>
  <c r="AJ52" i="6"/>
  <c r="AK52" i="6"/>
  <c r="AL52" i="6"/>
  <c r="AM52" i="6"/>
  <c r="AN52" i="6"/>
  <c r="AO52" i="6"/>
  <c r="F53" i="6"/>
  <c r="G53" i="6"/>
  <c r="H53" i="6"/>
  <c r="I53" i="6"/>
  <c r="J53" i="6"/>
  <c r="K53" i="6"/>
  <c r="L53" i="6"/>
  <c r="M53" i="6"/>
  <c r="N53" i="6"/>
  <c r="O53" i="6"/>
  <c r="P53" i="6"/>
  <c r="Q53" i="6"/>
  <c r="R53" i="6"/>
  <c r="S53" i="6"/>
  <c r="T53" i="6"/>
  <c r="X53" i="6"/>
  <c r="Y53" i="6"/>
  <c r="Z53" i="6"/>
  <c r="AA53" i="6"/>
  <c r="AB53" i="6"/>
  <c r="AC53" i="6"/>
  <c r="AD53" i="6"/>
  <c r="AE53" i="6"/>
  <c r="AF53" i="6"/>
  <c r="AG53" i="6"/>
  <c r="AH53" i="6"/>
  <c r="AI53" i="6"/>
  <c r="AJ53" i="6"/>
  <c r="AK53" i="6"/>
  <c r="AL53" i="6"/>
  <c r="AM53" i="6"/>
  <c r="AN53" i="6"/>
  <c r="AO53" i="6"/>
  <c r="F48" i="6"/>
  <c r="G48" i="6"/>
  <c r="H48" i="6"/>
  <c r="I48" i="6"/>
  <c r="J48" i="6"/>
  <c r="K48" i="6"/>
  <c r="L48" i="6"/>
  <c r="M48" i="6"/>
  <c r="N48" i="6"/>
  <c r="O48" i="6"/>
  <c r="P48" i="6"/>
  <c r="Q48" i="6"/>
  <c r="R48" i="6"/>
  <c r="S48" i="6"/>
  <c r="T48" i="6"/>
  <c r="X48" i="6"/>
  <c r="Y48" i="6"/>
  <c r="Z48" i="6"/>
  <c r="AA48" i="6"/>
  <c r="AB48" i="6"/>
  <c r="AC48" i="6"/>
  <c r="AD48" i="6"/>
  <c r="AE48" i="6"/>
  <c r="AF48" i="6"/>
  <c r="AG48" i="6"/>
  <c r="AH48" i="6"/>
  <c r="AI48" i="6"/>
  <c r="AJ48" i="6"/>
  <c r="AK48" i="6"/>
  <c r="AL48" i="6"/>
  <c r="AM48" i="6"/>
  <c r="AN48" i="6"/>
  <c r="AO48" i="6"/>
  <c r="F49" i="6"/>
  <c r="G49" i="6"/>
  <c r="H49" i="6"/>
  <c r="I49" i="6"/>
  <c r="J49" i="6"/>
  <c r="K49" i="6"/>
  <c r="L49" i="6"/>
  <c r="M49" i="6"/>
  <c r="N49" i="6"/>
  <c r="O49" i="6"/>
  <c r="P49" i="6"/>
  <c r="Q49" i="6"/>
  <c r="R49" i="6"/>
  <c r="S49" i="6"/>
  <c r="T49" i="6"/>
  <c r="X49" i="6"/>
  <c r="Y49" i="6"/>
  <c r="Z49" i="6"/>
  <c r="AA49" i="6"/>
  <c r="AB49" i="6"/>
  <c r="AC49" i="6"/>
  <c r="AD49" i="6"/>
  <c r="AE49" i="6"/>
  <c r="AF49" i="6"/>
  <c r="AG49" i="6"/>
  <c r="AH49" i="6"/>
  <c r="AI49" i="6"/>
  <c r="AJ49" i="6"/>
  <c r="AK49" i="6"/>
  <c r="AL49" i="6"/>
  <c r="AM49" i="6"/>
  <c r="AN49" i="6"/>
  <c r="AO49" i="6"/>
  <c r="F44" i="6"/>
  <c r="G44" i="6"/>
  <c r="H44" i="6"/>
  <c r="I44" i="6"/>
  <c r="J44" i="6"/>
  <c r="K44" i="6"/>
  <c r="L44" i="6"/>
  <c r="M44" i="6"/>
  <c r="N44" i="6"/>
  <c r="O44" i="6"/>
  <c r="P44" i="6"/>
  <c r="Q44" i="6"/>
  <c r="R44" i="6"/>
  <c r="S44" i="6"/>
  <c r="T44" i="6"/>
  <c r="X44" i="6"/>
  <c r="Y44" i="6"/>
  <c r="Z44" i="6"/>
  <c r="AA44" i="6"/>
  <c r="AB44" i="6"/>
  <c r="AC44" i="6"/>
  <c r="AD44" i="6"/>
  <c r="AE44" i="6"/>
  <c r="AF44" i="6"/>
  <c r="AG44" i="6"/>
  <c r="AH44" i="6"/>
  <c r="AI44" i="6"/>
  <c r="AJ44" i="6"/>
  <c r="AK44" i="6"/>
  <c r="AL44" i="6"/>
  <c r="AM44" i="6"/>
  <c r="AN44" i="6"/>
  <c r="AO44" i="6"/>
  <c r="BE44" i="6"/>
  <c r="F45" i="6"/>
  <c r="G45" i="6"/>
  <c r="H45" i="6"/>
  <c r="I45" i="6"/>
  <c r="J45" i="6"/>
  <c r="K45" i="6"/>
  <c r="L45" i="6"/>
  <c r="M45" i="6"/>
  <c r="N45" i="6"/>
  <c r="O45" i="6"/>
  <c r="P45" i="6"/>
  <c r="Q45" i="6"/>
  <c r="R45" i="6"/>
  <c r="S45" i="6"/>
  <c r="T45" i="6"/>
  <c r="X45" i="6"/>
  <c r="Y45" i="6"/>
  <c r="Z45" i="6"/>
  <c r="AA45" i="6"/>
  <c r="AB45" i="6"/>
  <c r="AC45" i="6"/>
  <c r="AD45" i="6"/>
  <c r="AE45" i="6"/>
  <c r="AF45" i="6"/>
  <c r="AG45" i="6"/>
  <c r="AH45" i="6"/>
  <c r="AI45" i="6"/>
  <c r="AJ45" i="6"/>
  <c r="AK45" i="6"/>
  <c r="AL45" i="6"/>
  <c r="AM45" i="6"/>
  <c r="AN45" i="6"/>
  <c r="AO45" i="6"/>
  <c r="BE45" i="6"/>
  <c r="BE29" i="6" s="1"/>
  <c r="F38" i="6"/>
  <c r="G38" i="6"/>
  <c r="H38" i="6"/>
  <c r="I38" i="6"/>
  <c r="J38" i="6"/>
  <c r="K38" i="6"/>
  <c r="L38" i="6"/>
  <c r="M38" i="6"/>
  <c r="N38" i="6"/>
  <c r="O38" i="6"/>
  <c r="P38" i="6"/>
  <c r="Q38" i="6"/>
  <c r="R38" i="6"/>
  <c r="S38" i="6"/>
  <c r="T38" i="6"/>
  <c r="X38" i="6"/>
  <c r="Y38" i="6"/>
  <c r="Z38" i="6"/>
  <c r="AA38" i="6"/>
  <c r="AB38" i="6"/>
  <c r="AC38" i="6"/>
  <c r="AD38" i="6"/>
  <c r="AE38" i="6"/>
  <c r="AF38" i="6"/>
  <c r="AG38" i="6"/>
  <c r="AH38" i="6"/>
  <c r="AI38" i="6"/>
  <c r="AJ38" i="6"/>
  <c r="AK38" i="6"/>
  <c r="AL38" i="6"/>
  <c r="AM38" i="6"/>
  <c r="AN38" i="6"/>
  <c r="AO38" i="6"/>
  <c r="F39" i="6"/>
  <c r="G39" i="6"/>
  <c r="H39" i="6"/>
  <c r="I39" i="6"/>
  <c r="J39" i="6"/>
  <c r="K39" i="6"/>
  <c r="L39" i="6"/>
  <c r="M39" i="6"/>
  <c r="N39" i="6"/>
  <c r="O39" i="6"/>
  <c r="P39" i="6"/>
  <c r="Q39" i="6"/>
  <c r="R39" i="6"/>
  <c r="S39" i="6"/>
  <c r="T39" i="6"/>
  <c r="X39" i="6"/>
  <c r="Y39" i="6"/>
  <c r="Z39" i="6"/>
  <c r="AA39" i="6"/>
  <c r="AB39" i="6"/>
  <c r="AC39" i="6"/>
  <c r="AD39" i="6"/>
  <c r="AE39" i="6"/>
  <c r="AF39" i="6"/>
  <c r="AG39" i="6"/>
  <c r="AH39" i="6"/>
  <c r="AI39" i="6"/>
  <c r="AJ39" i="6"/>
  <c r="AK39" i="6"/>
  <c r="AL39" i="6"/>
  <c r="AM39" i="6"/>
  <c r="AN39" i="6"/>
  <c r="AO39" i="6"/>
  <c r="F30" i="6"/>
  <c r="G30" i="6"/>
  <c r="G28" i="6" s="1"/>
  <c r="H30" i="6"/>
  <c r="H28" i="6" s="1"/>
  <c r="I30" i="6"/>
  <c r="J30" i="6"/>
  <c r="K30" i="6"/>
  <c r="K28" i="6" s="1"/>
  <c r="L30" i="6"/>
  <c r="L28" i="6" s="1"/>
  <c r="M30" i="6"/>
  <c r="N30" i="6"/>
  <c r="O30" i="6"/>
  <c r="O28" i="6" s="1"/>
  <c r="P30" i="6"/>
  <c r="P28" i="6" s="1"/>
  <c r="Q30" i="6"/>
  <c r="R30" i="6"/>
  <c r="S30" i="6"/>
  <c r="S28" i="6" s="1"/>
  <c r="T30" i="6"/>
  <c r="T28" i="6" s="1"/>
  <c r="X30" i="6"/>
  <c r="Y30" i="6"/>
  <c r="Z30" i="6"/>
  <c r="Z28" i="6" s="1"/>
  <c r="AA30" i="6"/>
  <c r="AB30" i="6"/>
  <c r="AC30" i="6"/>
  <c r="AD30" i="6"/>
  <c r="AD28" i="6" s="1"/>
  <c r="AE30" i="6"/>
  <c r="AE28" i="6" s="1"/>
  <c r="AF30" i="6"/>
  <c r="AG30" i="6"/>
  <c r="AH30" i="6"/>
  <c r="AI30" i="6"/>
  <c r="AI28" i="6" s="1"/>
  <c r="AJ30" i="6"/>
  <c r="AK30" i="6"/>
  <c r="AL30" i="6"/>
  <c r="AL28" i="6" s="1"/>
  <c r="AM30" i="6"/>
  <c r="AM28" i="6" s="1"/>
  <c r="AN30" i="6"/>
  <c r="AO30" i="6"/>
  <c r="F31" i="6"/>
  <c r="F29" i="6" s="1"/>
  <c r="G31" i="6"/>
  <c r="H31" i="6"/>
  <c r="H29" i="6" s="1"/>
  <c r="I31" i="6"/>
  <c r="J31" i="6"/>
  <c r="J29" i="6" s="1"/>
  <c r="K31" i="6"/>
  <c r="L31" i="6"/>
  <c r="M31" i="6"/>
  <c r="N31" i="6"/>
  <c r="N29" i="6" s="1"/>
  <c r="O31" i="6"/>
  <c r="P31" i="6"/>
  <c r="P29" i="6" s="1"/>
  <c r="Q31" i="6"/>
  <c r="R31" i="6"/>
  <c r="R29" i="6" s="1"/>
  <c r="S31" i="6"/>
  <c r="T31" i="6"/>
  <c r="X31" i="6"/>
  <c r="Y31" i="6"/>
  <c r="Y29" i="6" s="1"/>
  <c r="Z31" i="6"/>
  <c r="AA31" i="6"/>
  <c r="AB31" i="6"/>
  <c r="AC31" i="6"/>
  <c r="AC29" i="6" s="1"/>
  <c r="AD31" i="6"/>
  <c r="AE31" i="6"/>
  <c r="AF31" i="6"/>
  <c r="AG31" i="6"/>
  <c r="AH31" i="6"/>
  <c r="AI31" i="6"/>
  <c r="AJ31" i="6"/>
  <c r="AK31" i="6"/>
  <c r="AK29" i="6" s="1"/>
  <c r="AK63" i="6" s="1"/>
  <c r="AL31" i="6"/>
  <c r="AM31" i="6"/>
  <c r="AN31" i="6"/>
  <c r="AO31" i="6"/>
  <c r="F28" i="6"/>
  <c r="I28" i="6"/>
  <c r="J28" i="6"/>
  <c r="M28" i="6"/>
  <c r="N28" i="6"/>
  <c r="Q28" i="6"/>
  <c r="R28" i="6"/>
  <c r="U28" i="6"/>
  <c r="V28" i="6"/>
  <c r="W28" i="6"/>
  <c r="AA28" i="6"/>
  <c r="AH28" i="6"/>
  <c r="AP28" i="6"/>
  <c r="AQ28" i="6"/>
  <c r="AR28" i="6"/>
  <c r="AS28" i="6"/>
  <c r="AT28" i="6"/>
  <c r="AU28" i="6"/>
  <c r="AV28" i="6"/>
  <c r="AW28" i="6"/>
  <c r="AX28" i="6"/>
  <c r="AY28" i="6"/>
  <c r="AZ28" i="6"/>
  <c r="BA28" i="6"/>
  <c r="BB28" i="6"/>
  <c r="BC28" i="6"/>
  <c r="BD28" i="6"/>
  <c r="L29" i="6"/>
  <c r="T29" i="6"/>
  <c r="U29" i="6"/>
  <c r="V29" i="6"/>
  <c r="W29" i="6"/>
  <c r="X29" i="6"/>
  <c r="AG29" i="6"/>
  <c r="AG63" i="6" s="1"/>
  <c r="AP29" i="6"/>
  <c r="AQ29" i="6"/>
  <c r="AR29" i="6"/>
  <c r="AS29" i="6"/>
  <c r="AT29" i="6"/>
  <c r="AU29" i="6"/>
  <c r="AV29" i="6"/>
  <c r="AW29" i="6"/>
  <c r="AX29" i="6"/>
  <c r="AY29" i="6"/>
  <c r="AZ29" i="6"/>
  <c r="BA29" i="6"/>
  <c r="BB29" i="6"/>
  <c r="BC29" i="6"/>
  <c r="BD29" i="6"/>
  <c r="F14" i="6"/>
  <c r="G14" i="6"/>
  <c r="H14" i="6"/>
  <c r="I14" i="6"/>
  <c r="J14" i="6"/>
  <c r="K14" i="6"/>
  <c r="L14" i="6"/>
  <c r="M14" i="6"/>
  <c r="N14" i="6"/>
  <c r="O14" i="6"/>
  <c r="P14" i="6"/>
  <c r="Q14" i="6"/>
  <c r="R14" i="6"/>
  <c r="S14" i="6"/>
  <c r="T14" i="6"/>
  <c r="U14" i="6"/>
  <c r="V14" i="6"/>
  <c r="W14" i="6"/>
  <c r="X14" i="6"/>
  <c r="Y14" i="6"/>
  <c r="Z14" i="6"/>
  <c r="AA14" i="6"/>
  <c r="AB14" i="6"/>
  <c r="AC14" i="6"/>
  <c r="AD14" i="6"/>
  <c r="AE14" i="6"/>
  <c r="AF14" i="6"/>
  <c r="AG14" i="6"/>
  <c r="AH14" i="6"/>
  <c r="AI14" i="6"/>
  <c r="AJ14" i="6"/>
  <c r="AK14" i="6"/>
  <c r="AL14" i="6"/>
  <c r="AM14" i="6"/>
  <c r="AN14" i="6"/>
  <c r="AO14" i="6"/>
  <c r="AP14" i="6"/>
  <c r="AQ14" i="6"/>
  <c r="AR14" i="6"/>
  <c r="AS14" i="6"/>
  <c r="AT14" i="6"/>
  <c r="AU14" i="6"/>
  <c r="AV14" i="6"/>
  <c r="AW14" i="6"/>
  <c r="AX14" i="6"/>
  <c r="AY14" i="6"/>
  <c r="AZ14" i="6"/>
  <c r="BA14" i="6"/>
  <c r="BB14" i="6"/>
  <c r="BC14" i="6"/>
  <c r="BD14" i="6"/>
  <c r="F15" i="6"/>
  <c r="G15" i="6"/>
  <c r="H15" i="6"/>
  <c r="I15" i="6"/>
  <c r="J15" i="6"/>
  <c r="K15" i="6"/>
  <c r="L15" i="6"/>
  <c r="M15" i="6"/>
  <c r="N15" i="6"/>
  <c r="O15" i="6"/>
  <c r="P15" i="6"/>
  <c r="Q15" i="6"/>
  <c r="R15" i="6"/>
  <c r="S15" i="6"/>
  <c r="T15" i="6"/>
  <c r="U15" i="6"/>
  <c r="V15" i="6"/>
  <c r="W15" i="6"/>
  <c r="X15" i="6"/>
  <c r="Y15" i="6"/>
  <c r="Z15" i="6"/>
  <c r="AA15" i="6"/>
  <c r="AB15" i="6"/>
  <c r="AC15" i="6"/>
  <c r="AD15" i="6"/>
  <c r="AE15" i="6"/>
  <c r="AF15" i="6"/>
  <c r="AG15" i="6"/>
  <c r="AH15" i="6"/>
  <c r="AI15" i="6"/>
  <c r="AJ15" i="6"/>
  <c r="AK15" i="6"/>
  <c r="AL15" i="6"/>
  <c r="AM15" i="6"/>
  <c r="AN15" i="6"/>
  <c r="AO15" i="6"/>
  <c r="AP15" i="6"/>
  <c r="AQ15" i="6"/>
  <c r="AR15" i="6"/>
  <c r="AS15" i="6"/>
  <c r="AT15" i="6"/>
  <c r="AU15" i="6"/>
  <c r="AV15" i="6"/>
  <c r="AW15" i="6"/>
  <c r="AX15" i="6"/>
  <c r="AY15" i="6"/>
  <c r="AZ15" i="6"/>
  <c r="BA15" i="6"/>
  <c r="BB15" i="6"/>
  <c r="BC15" i="6"/>
  <c r="BD15" i="6"/>
  <c r="F6" i="6"/>
  <c r="G6" i="6"/>
  <c r="H6" i="6"/>
  <c r="I6" i="6"/>
  <c r="J6" i="6"/>
  <c r="K6" i="6"/>
  <c r="L6" i="6"/>
  <c r="M6" i="6"/>
  <c r="N6" i="6"/>
  <c r="O6" i="6"/>
  <c r="P6" i="6"/>
  <c r="Q6" i="6"/>
  <c r="R6" i="6"/>
  <c r="S6" i="6"/>
  <c r="T6" i="6"/>
  <c r="U6" i="6"/>
  <c r="U62" i="6" s="1"/>
  <c r="V6" i="6"/>
  <c r="W6" i="6"/>
  <c r="W62" i="6" s="1"/>
  <c r="X6" i="6"/>
  <c r="Y6" i="6"/>
  <c r="Z6" i="6"/>
  <c r="AA6" i="6"/>
  <c r="AB6" i="6"/>
  <c r="AC6" i="6"/>
  <c r="AD6" i="6"/>
  <c r="AE6" i="6"/>
  <c r="AF6" i="6"/>
  <c r="AG6" i="6"/>
  <c r="AH6" i="6"/>
  <c r="AI6" i="6"/>
  <c r="AJ6" i="6"/>
  <c r="AK6" i="6"/>
  <c r="AL6" i="6"/>
  <c r="AM6" i="6"/>
  <c r="AN6" i="6"/>
  <c r="AO6" i="6"/>
  <c r="AP6" i="6"/>
  <c r="AQ6" i="6"/>
  <c r="AR6" i="6"/>
  <c r="AS6" i="6"/>
  <c r="AT6" i="6"/>
  <c r="AU6" i="6"/>
  <c r="AV6" i="6"/>
  <c r="AW6" i="6"/>
  <c r="AW62" i="6" s="1"/>
  <c r="AX6" i="6"/>
  <c r="AY6" i="6"/>
  <c r="AY62" i="6" s="1"/>
  <c r="AZ6" i="6"/>
  <c r="BA6" i="6"/>
  <c r="BA62" i="6" s="1"/>
  <c r="BB6" i="6"/>
  <c r="BC6" i="6"/>
  <c r="BC62" i="6" s="1"/>
  <c r="BD6" i="6"/>
  <c r="F7" i="6"/>
  <c r="G7" i="6"/>
  <c r="H7" i="6"/>
  <c r="I7" i="6"/>
  <c r="J7" i="6"/>
  <c r="K7" i="6"/>
  <c r="L7" i="6"/>
  <c r="L63" i="6" s="1"/>
  <c r="M7" i="6"/>
  <c r="N7" i="6"/>
  <c r="N63" i="6" s="1"/>
  <c r="O7" i="6"/>
  <c r="P7" i="6"/>
  <c r="Q7" i="6"/>
  <c r="R7" i="6"/>
  <c r="S7" i="6"/>
  <c r="T7" i="6"/>
  <c r="U7" i="6"/>
  <c r="V7" i="6"/>
  <c r="W7" i="6"/>
  <c r="X7" i="6"/>
  <c r="Y7" i="6"/>
  <c r="Z7" i="6"/>
  <c r="AA7" i="6"/>
  <c r="AB7" i="6"/>
  <c r="AC7" i="6"/>
  <c r="AD7" i="6"/>
  <c r="AE7" i="6"/>
  <c r="AF7" i="6"/>
  <c r="AG7" i="6"/>
  <c r="AH7" i="6"/>
  <c r="AI7" i="6"/>
  <c r="AJ7" i="6"/>
  <c r="AK7" i="6"/>
  <c r="AL7" i="6"/>
  <c r="AM7" i="6"/>
  <c r="AN7" i="6"/>
  <c r="AO7" i="6"/>
  <c r="AP7" i="6"/>
  <c r="AQ7" i="6"/>
  <c r="AR7" i="6"/>
  <c r="AS7" i="6"/>
  <c r="AS63" i="6" s="1"/>
  <c r="AT7" i="6"/>
  <c r="AU7" i="6"/>
  <c r="AV7" i="6"/>
  <c r="AW7" i="6"/>
  <c r="AX7" i="6"/>
  <c r="AX63" i="6" s="1"/>
  <c r="AY7" i="6"/>
  <c r="AZ7" i="6"/>
  <c r="BA7" i="6"/>
  <c r="BA63" i="6" s="1"/>
  <c r="BB7" i="6"/>
  <c r="BC7" i="6"/>
  <c r="BD7" i="6"/>
  <c r="E49" i="6"/>
  <c r="E53" i="6"/>
  <c r="E52" i="6"/>
  <c r="E48" i="6"/>
  <c r="E44" i="6"/>
  <c r="E14" i="6"/>
  <c r="BF61" i="6"/>
  <c r="BF60" i="6"/>
  <c r="BF59" i="6"/>
  <c r="BF58" i="6"/>
  <c r="BF57" i="6"/>
  <c r="BF56" i="6"/>
  <c r="BF55" i="6"/>
  <c r="BF54" i="6"/>
  <c r="BF51" i="6"/>
  <c r="BF50" i="6"/>
  <c r="BF47" i="6"/>
  <c r="BF46" i="6"/>
  <c r="E45" i="6"/>
  <c r="BF43" i="6"/>
  <c r="BF42" i="6"/>
  <c r="BF41" i="6"/>
  <c r="BF40" i="6"/>
  <c r="E39" i="6"/>
  <c r="E38" i="6"/>
  <c r="BF37" i="6"/>
  <c r="BF36" i="6"/>
  <c r="BF35" i="6"/>
  <c r="BF34" i="6"/>
  <c r="BF33" i="6"/>
  <c r="BF32" i="6"/>
  <c r="E31" i="6"/>
  <c r="E30" i="6"/>
  <c r="BE28" i="6"/>
  <c r="BF27" i="6"/>
  <c r="BF26" i="6"/>
  <c r="BF25" i="6"/>
  <c r="BF24" i="6"/>
  <c r="BF23" i="6"/>
  <c r="BF22" i="6"/>
  <c r="BF21" i="6"/>
  <c r="BF20" i="6"/>
  <c r="BF19" i="6"/>
  <c r="BF18" i="6"/>
  <c r="BF17" i="6"/>
  <c r="BF16" i="6"/>
  <c r="BE15" i="6"/>
  <c r="BD63" i="6"/>
  <c r="U63" i="6"/>
  <c r="E15" i="6"/>
  <c r="BE14" i="6"/>
  <c r="BD62" i="6"/>
  <c r="AZ62" i="6"/>
  <c r="AV62" i="6"/>
  <c r="BF13" i="6"/>
  <c r="BF12" i="6"/>
  <c r="BF11" i="6"/>
  <c r="BF10" i="6"/>
  <c r="BF9" i="6"/>
  <c r="BF8" i="6"/>
  <c r="AT63" i="6"/>
  <c r="AT64" i="6" s="1"/>
  <c r="AQ63" i="6"/>
  <c r="AQ64" i="6" s="1"/>
  <c r="AP63" i="6"/>
  <c r="AP64" i="6" s="1"/>
  <c r="E7" i="6"/>
  <c r="AS62" i="6"/>
  <c r="E6" i="6"/>
  <c r="AV63" i="6" l="1"/>
  <c r="AR63" i="6"/>
  <c r="X63" i="6"/>
  <c r="T63" i="6"/>
  <c r="P63" i="6"/>
  <c r="H63" i="6"/>
  <c r="G62" i="6"/>
  <c r="R63" i="6"/>
  <c r="J63" i="6"/>
  <c r="F63" i="6"/>
  <c r="AM29" i="6"/>
  <c r="AI29" i="6"/>
  <c r="AE29" i="6"/>
  <c r="AE63" i="6" s="1"/>
  <c r="AJ28" i="6"/>
  <c r="AJ62" i="6" s="1"/>
  <c r="AJ64" i="6" s="1"/>
  <c r="AF28" i="6"/>
  <c r="AF62" i="6" s="1"/>
  <c r="X28" i="6"/>
  <c r="X62" i="6" s="1"/>
  <c r="E49" i="7"/>
  <c r="M49" i="7"/>
  <c r="E16" i="7"/>
  <c r="I16" i="7"/>
  <c r="M16" i="7"/>
  <c r="Q16" i="7"/>
  <c r="Q48" i="7" s="1"/>
  <c r="Q50" i="7" s="1"/>
  <c r="BE62" i="6"/>
  <c r="E28" i="6"/>
  <c r="AC63" i="6"/>
  <c r="AR62" i="6"/>
  <c r="AR64" i="6" s="1"/>
  <c r="BB62" i="6"/>
  <c r="AX62" i="6"/>
  <c r="AL62" i="6"/>
  <c r="V62" i="6"/>
  <c r="AL29" i="6"/>
  <c r="AH29" i="6"/>
  <c r="AD29" i="6"/>
  <c r="Z29" i="6"/>
  <c r="Z63" i="6" s="1"/>
  <c r="S29" i="6"/>
  <c r="O29" i="6"/>
  <c r="O63" i="6" s="1"/>
  <c r="K29" i="6"/>
  <c r="G29" i="6"/>
  <c r="G63" i="6" s="1"/>
  <c r="G64" i="6" s="1"/>
  <c r="AN29" i="6"/>
  <c r="AN63" i="6" s="1"/>
  <c r="AJ29" i="6"/>
  <c r="AJ63" i="6" s="1"/>
  <c r="AF29" i="6"/>
  <c r="AF63" i="6" s="1"/>
  <c r="AB29" i="6"/>
  <c r="Q29" i="6"/>
  <c r="Q63" i="6" s="1"/>
  <c r="M29" i="6"/>
  <c r="I29" i="6"/>
  <c r="I63" i="6" s="1"/>
  <c r="AO28" i="6"/>
  <c r="AO62" i="6" s="1"/>
  <c r="AK28" i="6"/>
  <c r="AG28" i="6"/>
  <c r="AG62" i="6" s="1"/>
  <c r="AG64" i="6" s="1"/>
  <c r="AC28" i="6"/>
  <c r="Y28" i="6"/>
  <c r="Y62" i="6" s="1"/>
  <c r="Y64" i="6" s="1"/>
  <c r="F16" i="7"/>
  <c r="J16" i="7"/>
  <c r="N16" i="7"/>
  <c r="R16" i="7"/>
  <c r="AL63" i="6"/>
  <c r="AH63" i="6"/>
  <c r="AD63" i="6"/>
  <c r="AB63" i="6"/>
  <c r="Y63" i="6"/>
  <c r="M63" i="6"/>
  <c r="AM63" i="6"/>
  <c r="AI63" i="6"/>
  <c r="S63" i="6"/>
  <c r="K63" i="6"/>
  <c r="AL64" i="6"/>
  <c r="E48" i="7"/>
  <c r="M48" i="7"/>
  <c r="F49" i="7"/>
  <c r="R49" i="7"/>
  <c r="Z62" i="6"/>
  <c r="Z64" i="6" s="1"/>
  <c r="F48" i="7"/>
  <c r="R48" i="7"/>
  <c r="G49" i="7"/>
  <c r="S49" i="7"/>
  <c r="AZ63" i="6"/>
  <c r="V63" i="6"/>
  <c r="G48" i="7"/>
  <c r="K48" i="7"/>
  <c r="O48" i="7"/>
  <c r="S48" i="7"/>
  <c r="H49" i="7"/>
  <c r="L49" i="7"/>
  <c r="P49" i="7"/>
  <c r="T49" i="7"/>
  <c r="BB63" i="6"/>
  <c r="I48" i="7"/>
  <c r="I50" i="7" s="1"/>
  <c r="J49" i="7"/>
  <c r="N49" i="7"/>
  <c r="BE63" i="6"/>
  <c r="AW63" i="6"/>
  <c r="W63" i="6"/>
  <c r="AO29" i="6"/>
  <c r="J48" i="7"/>
  <c r="J50" i="7" s="1"/>
  <c r="N48" i="7"/>
  <c r="K49" i="7"/>
  <c r="O49" i="7"/>
  <c r="AY63" i="6"/>
  <c r="AU63" i="6"/>
  <c r="AU64" i="6" s="1"/>
  <c r="AN28" i="6"/>
  <c r="AB28" i="6"/>
  <c r="AB62" i="6" s="1"/>
  <c r="AA29" i="6"/>
  <c r="AA63" i="6" s="1"/>
  <c r="H48" i="7"/>
  <c r="L48" i="7"/>
  <c r="P48" i="7"/>
  <c r="P50" i="7" s="1"/>
  <c r="T48" i="7"/>
  <c r="T50" i="7" s="1"/>
  <c r="BE19" i="7"/>
  <c r="BE16" i="7"/>
  <c r="BE17" i="7"/>
  <c r="BE18" i="7"/>
  <c r="BE28" i="7"/>
  <c r="BE29" i="7"/>
  <c r="BE32" i="7"/>
  <c r="BE33" i="7"/>
  <c r="G50" i="7"/>
  <c r="M50" i="7"/>
  <c r="O50" i="7"/>
  <c r="BE6" i="7"/>
  <c r="BE7" i="7"/>
  <c r="AS64" i="6"/>
  <c r="AF64" i="6"/>
  <c r="X64" i="6"/>
  <c r="BC63" i="6"/>
  <c r="BF49" i="6"/>
  <c r="E29" i="6"/>
  <c r="E63" i="6" s="1"/>
  <c r="BF53" i="6"/>
  <c r="T62" i="6"/>
  <c r="J62" i="6"/>
  <c r="O62" i="6"/>
  <c r="O64" i="6" s="1"/>
  <c r="BF48" i="6"/>
  <c r="N62" i="6"/>
  <c r="N64" i="6" s="1"/>
  <c r="P62" i="6"/>
  <c r="P64" i="6" s="1"/>
  <c r="E62" i="6"/>
  <c r="F62" i="6"/>
  <c r="L62" i="6"/>
  <c r="L64" i="6" s="1"/>
  <c r="I62" i="6"/>
  <c r="I64" i="6" s="1"/>
  <c r="K62" i="6"/>
  <c r="S62" i="6"/>
  <c r="S64" i="6" s="1"/>
  <c r="H62" i="6"/>
  <c r="BF45" i="6"/>
  <c r="R62" i="6"/>
  <c r="Q62" i="6"/>
  <c r="Q64" i="6" s="1"/>
  <c r="AO63" i="6"/>
  <c r="AN62" i="6"/>
  <c r="AN64" i="6" s="1"/>
  <c r="BF31" i="6"/>
  <c r="M62" i="6"/>
  <c r="M64" i="6" s="1"/>
  <c r="AH62" i="6"/>
  <c r="AD62" i="6"/>
  <c r="BF14" i="6"/>
  <c r="BF15" i="6"/>
  <c r="AA62" i="6"/>
  <c r="AC62" i="6"/>
  <c r="AC64" i="6" s="1"/>
  <c r="AE62" i="6"/>
  <c r="AE64" i="6" s="1"/>
  <c r="AI62" i="6"/>
  <c r="AK62" i="6"/>
  <c r="AK64" i="6" s="1"/>
  <c r="AM62" i="6"/>
  <c r="AM64" i="6" s="1"/>
  <c r="BF30" i="6"/>
  <c r="BF38" i="6"/>
  <c r="BF39" i="6"/>
  <c r="BF44" i="6"/>
  <c r="BF52" i="6"/>
  <c r="BF7" i="6"/>
  <c r="BF6" i="6"/>
  <c r="K50" i="7" l="1"/>
  <c r="S50" i="7"/>
  <c r="BE48" i="7"/>
  <c r="AH64" i="6"/>
  <c r="R64" i="6"/>
  <c r="AB64" i="6"/>
  <c r="BE49" i="7"/>
  <c r="F50" i="7"/>
  <c r="E50" i="7"/>
  <c r="L50" i="7"/>
  <c r="R50" i="7"/>
  <c r="AI64" i="6"/>
  <c r="AA64" i="6"/>
  <c r="AD64" i="6"/>
  <c r="H50" i="7"/>
  <c r="N50" i="7"/>
  <c r="BF29" i="6"/>
  <c r="E64" i="6"/>
  <c r="BF28" i="6"/>
  <c r="J64" i="6"/>
  <c r="T64" i="6"/>
  <c r="H64" i="6"/>
  <c r="F64" i="6"/>
  <c r="K64" i="6"/>
  <c r="BF63" i="6"/>
  <c r="AO64" i="6"/>
  <c r="BF62" i="6"/>
  <c r="BE50" i="7" l="1"/>
  <c r="BF64" i="6"/>
  <c r="F5" i="6" l="1"/>
  <c r="G5" i="6" s="1"/>
  <c r="H5" i="6" s="1"/>
  <c r="I5" i="6" s="1"/>
  <c r="J5" i="6" s="1"/>
  <c r="K5" i="6" s="1"/>
  <c r="L5" i="6" s="1"/>
  <c r="M5" i="6" s="1"/>
  <c r="N5" i="6" s="1"/>
  <c r="O5" i="6" s="1"/>
  <c r="P5" i="6" s="1"/>
  <c r="Q5" i="6" s="1"/>
  <c r="R5" i="6" s="1"/>
  <c r="S5" i="6" s="1"/>
  <c r="T5" i="6" s="1"/>
  <c r="U5" i="6" s="1"/>
  <c r="V5" i="6" s="1"/>
  <c r="W5" i="6" s="1"/>
  <c r="X5" i="6" s="1"/>
  <c r="Y5" i="6" s="1"/>
  <c r="Z5" i="6" s="1"/>
  <c r="AA5" i="6" s="1"/>
  <c r="AB5" i="6" s="1"/>
  <c r="AC5" i="6" s="1"/>
  <c r="AD5" i="6" s="1"/>
  <c r="AE5" i="6" s="1"/>
  <c r="AF5" i="6" s="1"/>
  <c r="AG5" i="6" s="1"/>
  <c r="AH5" i="6" s="1"/>
  <c r="AI5" i="6" s="1"/>
  <c r="AJ5" i="6" s="1"/>
  <c r="AK5" i="6" s="1"/>
  <c r="AL5" i="6" s="1"/>
  <c r="AM5" i="6" s="1"/>
  <c r="AN5" i="6" s="1"/>
  <c r="AO5" i="6" s="1"/>
  <c r="AP5" i="6" s="1"/>
  <c r="AQ5" i="6" s="1"/>
  <c r="AR5" i="6" s="1"/>
  <c r="AS5" i="6" s="1"/>
  <c r="AT5" i="6" s="1"/>
  <c r="AU5" i="6" s="1"/>
  <c r="AV5" i="6" s="1"/>
  <c r="AW5" i="6" s="1"/>
  <c r="AX5" i="6" s="1"/>
  <c r="AY5" i="6" s="1"/>
  <c r="AZ5" i="6" s="1"/>
  <c r="BA5" i="6" s="1"/>
  <c r="BB5" i="6" s="1"/>
  <c r="BC5" i="6" s="1"/>
  <c r="BD5" i="6" s="1"/>
  <c r="X3" i="6"/>
  <c r="Y3" i="6" s="1"/>
  <c r="Z3" i="6" s="1"/>
  <c r="AA3" i="6" s="1"/>
  <c r="AB3" i="6" s="1"/>
  <c r="AC3" i="6" s="1"/>
  <c r="AD3" i="6" s="1"/>
  <c r="AE3" i="6" s="1"/>
  <c r="AF3" i="6" s="1"/>
  <c r="AG3" i="6" s="1"/>
  <c r="AH3" i="6" s="1"/>
  <c r="AI3" i="6" s="1"/>
  <c r="AJ3" i="6" s="1"/>
  <c r="AK3" i="6" s="1"/>
  <c r="AL3" i="6" s="1"/>
  <c r="AM3" i="6" s="1"/>
  <c r="AN3" i="6" s="1"/>
  <c r="AO3" i="6" s="1"/>
  <c r="AP3" i="6" s="1"/>
  <c r="AQ3" i="6" s="1"/>
  <c r="AR3" i="6" s="1"/>
  <c r="AS3" i="6" s="1"/>
  <c r="AT3" i="6" s="1"/>
  <c r="AU3" i="6" s="1"/>
  <c r="AV3" i="6" s="1"/>
  <c r="AW3" i="6" s="1"/>
  <c r="AX3" i="6" s="1"/>
  <c r="AY3" i="6" s="1"/>
  <c r="AZ3" i="6" s="1"/>
  <c r="BA3" i="6" s="1"/>
  <c r="BB3" i="6" s="1"/>
  <c r="BC3" i="6" s="1"/>
  <c r="BD3" i="6" s="1"/>
  <c r="F3" i="6"/>
  <c r="G3" i="6" s="1"/>
  <c r="H3" i="6" s="1"/>
  <c r="I3" i="6" s="1"/>
  <c r="J3" i="6" s="1"/>
  <c r="K3" i="6" s="1"/>
  <c r="L3" i="6" s="1"/>
  <c r="M3" i="6" s="1"/>
  <c r="N3" i="6" s="1"/>
  <c r="O3" i="6" s="1"/>
  <c r="P3" i="6" s="1"/>
  <c r="Q3" i="6" s="1"/>
  <c r="R3" i="6" s="1"/>
  <c r="S3" i="6" s="1"/>
  <c r="T3" i="6" s="1"/>
  <c r="U3" i="6" s="1"/>
  <c r="V3" i="6" s="1"/>
  <c r="F55" i="5"/>
  <c r="G55" i="5"/>
  <c r="H55" i="5"/>
  <c r="I55" i="5"/>
  <c r="J55" i="5"/>
  <c r="K55" i="5"/>
  <c r="L55" i="5"/>
  <c r="M55" i="5"/>
  <c r="N55" i="5"/>
  <c r="O55" i="5"/>
  <c r="P55" i="5"/>
  <c r="Q55" i="5"/>
  <c r="R55" i="5"/>
  <c r="S55" i="5"/>
  <c r="T55" i="5"/>
  <c r="X55" i="5"/>
  <c r="Y55" i="5"/>
  <c r="Z55" i="5"/>
  <c r="AA55" i="5"/>
  <c r="AB55" i="5"/>
  <c r="AC55" i="5"/>
  <c r="AD55" i="5"/>
  <c r="AE55" i="5"/>
  <c r="AF55" i="5"/>
  <c r="AG55" i="5"/>
  <c r="AH55" i="5"/>
  <c r="AI55" i="5"/>
  <c r="AJ55" i="5"/>
  <c r="AK55" i="5"/>
  <c r="AL55" i="5"/>
  <c r="AM55" i="5"/>
  <c r="AN55" i="5"/>
  <c r="AO55" i="5"/>
  <c r="F54" i="5"/>
  <c r="G54" i="5"/>
  <c r="H54" i="5"/>
  <c r="I54" i="5"/>
  <c r="J54" i="5"/>
  <c r="K54" i="5"/>
  <c r="L54" i="5"/>
  <c r="M54" i="5"/>
  <c r="N54" i="5"/>
  <c r="O54" i="5"/>
  <c r="P54" i="5"/>
  <c r="Q54" i="5"/>
  <c r="R54" i="5"/>
  <c r="S54" i="5"/>
  <c r="T54" i="5"/>
  <c r="X54" i="5"/>
  <c r="Y54" i="5"/>
  <c r="Z54" i="5"/>
  <c r="AA54" i="5"/>
  <c r="AB54" i="5"/>
  <c r="AC54" i="5"/>
  <c r="AD54" i="5"/>
  <c r="AE54" i="5"/>
  <c r="AF54" i="5"/>
  <c r="AG54" i="5"/>
  <c r="AH54" i="5"/>
  <c r="AI54" i="5"/>
  <c r="AJ54" i="5"/>
  <c r="AK54" i="5"/>
  <c r="AL54" i="5"/>
  <c r="AM54" i="5"/>
  <c r="AN54" i="5"/>
  <c r="AO54" i="5"/>
  <c r="E54" i="5"/>
  <c r="F51" i="5"/>
  <c r="G51" i="5"/>
  <c r="H51" i="5"/>
  <c r="I51" i="5"/>
  <c r="J51" i="5"/>
  <c r="K51" i="5"/>
  <c r="L51" i="5"/>
  <c r="M51" i="5"/>
  <c r="N51" i="5"/>
  <c r="O51" i="5"/>
  <c r="P51" i="5"/>
  <c r="Q51" i="5"/>
  <c r="R51" i="5"/>
  <c r="S51" i="5"/>
  <c r="T51" i="5"/>
  <c r="X51" i="5"/>
  <c r="Y51" i="5"/>
  <c r="Z51" i="5"/>
  <c r="AA51" i="5"/>
  <c r="AB51" i="5"/>
  <c r="AC51" i="5"/>
  <c r="AD51" i="5"/>
  <c r="AE51" i="5"/>
  <c r="AF51" i="5"/>
  <c r="AG51" i="5"/>
  <c r="AH51" i="5"/>
  <c r="AI51" i="5"/>
  <c r="AJ51" i="5"/>
  <c r="AK51" i="5"/>
  <c r="AL51" i="5"/>
  <c r="AM51" i="5"/>
  <c r="AN51" i="5"/>
  <c r="AO51" i="5"/>
  <c r="E51" i="5"/>
  <c r="F50" i="5"/>
  <c r="G50" i="5"/>
  <c r="H50" i="5"/>
  <c r="I50" i="5"/>
  <c r="J50" i="5"/>
  <c r="K50" i="5"/>
  <c r="L50" i="5"/>
  <c r="M50" i="5"/>
  <c r="N50" i="5"/>
  <c r="O50" i="5"/>
  <c r="P50" i="5"/>
  <c r="Q50" i="5"/>
  <c r="R50" i="5"/>
  <c r="S50" i="5"/>
  <c r="T50" i="5"/>
  <c r="X50" i="5"/>
  <c r="Y50" i="5"/>
  <c r="Z50" i="5"/>
  <c r="AA50" i="5"/>
  <c r="AB50" i="5"/>
  <c r="AC50" i="5"/>
  <c r="AD50" i="5"/>
  <c r="AE50" i="5"/>
  <c r="AF50" i="5"/>
  <c r="AG50" i="5"/>
  <c r="AH50" i="5"/>
  <c r="AI50" i="5"/>
  <c r="AJ50" i="5"/>
  <c r="AK50" i="5"/>
  <c r="AL50" i="5"/>
  <c r="AM50" i="5"/>
  <c r="AN50" i="5"/>
  <c r="AO50" i="5"/>
  <c r="E50" i="5"/>
  <c r="F47" i="5"/>
  <c r="G47" i="5"/>
  <c r="H47" i="5"/>
  <c r="I47" i="5"/>
  <c r="J47" i="5"/>
  <c r="K47" i="5"/>
  <c r="L47" i="5"/>
  <c r="M47" i="5"/>
  <c r="N47" i="5"/>
  <c r="O47" i="5"/>
  <c r="P47" i="5"/>
  <c r="Q47" i="5"/>
  <c r="R47" i="5"/>
  <c r="S47" i="5"/>
  <c r="T47" i="5"/>
  <c r="X47" i="5"/>
  <c r="Y47" i="5"/>
  <c r="Z47" i="5"/>
  <c r="Z41" i="5" s="1"/>
  <c r="AA47" i="5"/>
  <c r="AB47" i="5"/>
  <c r="AC47" i="5"/>
  <c r="AD47" i="5"/>
  <c r="AE47" i="5"/>
  <c r="AF47" i="5"/>
  <c r="AG47" i="5"/>
  <c r="AH47" i="5"/>
  <c r="AI47" i="5"/>
  <c r="AJ47" i="5"/>
  <c r="AK47" i="5"/>
  <c r="AL47" i="5"/>
  <c r="AM47" i="5"/>
  <c r="AN47" i="5"/>
  <c r="AO47" i="5"/>
  <c r="F46" i="5"/>
  <c r="G46" i="5"/>
  <c r="H46" i="5"/>
  <c r="I46" i="5"/>
  <c r="J46" i="5"/>
  <c r="K46" i="5"/>
  <c r="L46" i="5"/>
  <c r="M46" i="5"/>
  <c r="N46" i="5"/>
  <c r="O46" i="5"/>
  <c r="P46" i="5"/>
  <c r="Q46" i="5"/>
  <c r="R46" i="5"/>
  <c r="S46" i="5"/>
  <c r="T46" i="5"/>
  <c r="X46" i="5"/>
  <c r="Y46" i="5"/>
  <c r="Z46" i="5"/>
  <c r="AA46" i="5"/>
  <c r="AB46" i="5"/>
  <c r="AC46" i="5"/>
  <c r="AD46" i="5"/>
  <c r="AE46" i="5"/>
  <c r="AF46" i="5"/>
  <c r="AG46" i="5"/>
  <c r="AH46" i="5"/>
  <c r="AI46" i="5"/>
  <c r="AJ46" i="5"/>
  <c r="AK46" i="5"/>
  <c r="AL46" i="5"/>
  <c r="AM46" i="5"/>
  <c r="AM40" i="5" s="1"/>
  <c r="AN46" i="5"/>
  <c r="AO46" i="5"/>
  <c r="E46" i="5"/>
  <c r="F43" i="5"/>
  <c r="G43" i="5"/>
  <c r="H43" i="5"/>
  <c r="I43" i="5"/>
  <c r="J43" i="5"/>
  <c r="J41" i="5" s="1"/>
  <c r="K43" i="5"/>
  <c r="L43" i="5"/>
  <c r="M43" i="5"/>
  <c r="N43" i="5"/>
  <c r="O43" i="5"/>
  <c r="P43" i="5"/>
  <c r="Q43" i="5"/>
  <c r="R43" i="5"/>
  <c r="S43" i="5"/>
  <c r="T43" i="5"/>
  <c r="X43" i="5"/>
  <c r="Y43" i="5"/>
  <c r="Z43" i="5"/>
  <c r="AA43" i="5"/>
  <c r="AA41" i="5" s="1"/>
  <c r="AB43" i="5"/>
  <c r="AC43" i="5"/>
  <c r="AD43" i="5"/>
  <c r="AE43" i="5"/>
  <c r="AE41" i="5" s="1"/>
  <c r="AF43" i="5"/>
  <c r="AG43" i="5"/>
  <c r="AH43" i="5"/>
  <c r="AI43" i="5"/>
  <c r="AI41" i="5" s="1"/>
  <c r="AJ43" i="5"/>
  <c r="AK43" i="5"/>
  <c r="AL43" i="5"/>
  <c r="AM43" i="5"/>
  <c r="AM41" i="5" s="1"/>
  <c r="AN43" i="5"/>
  <c r="AO43" i="5"/>
  <c r="F42" i="5"/>
  <c r="G42" i="5"/>
  <c r="H42" i="5"/>
  <c r="I42" i="5"/>
  <c r="J42" i="5"/>
  <c r="K42" i="5"/>
  <c r="L42" i="5"/>
  <c r="M42" i="5"/>
  <c r="N42" i="5"/>
  <c r="O42" i="5"/>
  <c r="P42" i="5"/>
  <c r="Q42" i="5"/>
  <c r="R42" i="5"/>
  <c r="S42" i="5"/>
  <c r="T42" i="5"/>
  <c r="X42" i="5"/>
  <c r="X40" i="5" s="1"/>
  <c r="Y42" i="5"/>
  <c r="Z42" i="5"/>
  <c r="Z40" i="5" s="1"/>
  <c r="AA42" i="5"/>
  <c r="AB42" i="5"/>
  <c r="AB40" i="5" s="1"/>
  <c r="AC42" i="5"/>
  <c r="AD42" i="5"/>
  <c r="AD40" i="5" s="1"/>
  <c r="AE42" i="5"/>
  <c r="AF42" i="5"/>
  <c r="AF40" i="5" s="1"/>
  <c r="AG42" i="5"/>
  <c r="AH42" i="5"/>
  <c r="AH40" i="5" s="1"/>
  <c r="AI42" i="5"/>
  <c r="AJ42" i="5"/>
  <c r="AJ40" i="5" s="1"/>
  <c r="AK42" i="5"/>
  <c r="AL42" i="5"/>
  <c r="AM42" i="5"/>
  <c r="AN42" i="5"/>
  <c r="AO42" i="5"/>
  <c r="E42" i="5"/>
  <c r="AA40" i="5"/>
  <c r="AE40" i="5"/>
  <c r="AI40" i="5"/>
  <c r="AG40" i="5" l="1"/>
  <c r="AC40" i="5"/>
  <c r="Y40" i="5"/>
  <c r="R41" i="5"/>
  <c r="O41" i="5"/>
  <c r="AK41" i="5"/>
  <c r="S41" i="5"/>
  <c r="K41" i="5"/>
  <c r="G41" i="5"/>
  <c r="AO41" i="5"/>
  <c r="AG41" i="5"/>
  <c r="AC41" i="5"/>
  <c r="Y41" i="5"/>
  <c r="Q41" i="5"/>
  <c r="M41" i="5"/>
  <c r="I41" i="5"/>
  <c r="AO40" i="5"/>
  <c r="AH41" i="5"/>
  <c r="AL41" i="5"/>
  <c r="AD41" i="5"/>
  <c r="N41" i="5"/>
  <c r="F41" i="5"/>
  <c r="AN40" i="5"/>
  <c r="AL40" i="5"/>
  <c r="AN41" i="5"/>
  <c r="AJ41" i="5"/>
  <c r="AF41" i="5"/>
  <c r="AB41" i="5"/>
  <c r="X41" i="5"/>
  <c r="T41" i="5"/>
  <c r="P41" i="5"/>
  <c r="L41" i="5"/>
  <c r="H41" i="5"/>
  <c r="AK40" i="5"/>
  <c r="F5" i="5"/>
  <c r="G5" i="5" s="1"/>
  <c r="H5" i="5" s="1"/>
  <c r="I5" i="5" s="1"/>
  <c r="J5" i="5" s="1"/>
  <c r="K5" i="5" s="1"/>
  <c r="L5" i="5" s="1"/>
  <c r="M5" i="5" s="1"/>
  <c r="N5" i="5" s="1"/>
  <c r="O5" i="5" s="1"/>
  <c r="P5" i="5" s="1"/>
  <c r="Q5" i="5" s="1"/>
  <c r="R5" i="5" s="1"/>
  <c r="S5" i="5" s="1"/>
  <c r="T5" i="5" s="1"/>
  <c r="U5" i="5" s="1"/>
  <c r="V5" i="5" s="1"/>
  <c r="W5" i="5" s="1"/>
  <c r="X5" i="5" s="1"/>
  <c r="Y5" i="5" s="1"/>
  <c r="Z5" i="5" s="1"/>
  <c r="AA5" i="5" s="1"/>
  <c r="AB5" i="5" s="1"/>
  <c r="AC5" i="5" s="1"/>
  <c r="AD5" i="5" s="1"/>
  <c r="AE5" i="5" s="1"/>
  <c r="AF5" i="5" s="1"/>
  <c r="AG5" i="5" s="1"/>
  <c r="AH5" i="5" s="1"/>
  <c r="AI5" i="5" s="1"/>
  <c r="AJ5" i="5" s="1"/>
  <c r="AK5" i="5" s="1"/>
  <c r="AL5" i="5" s="1"/>
  <c r="AM5" i="5" s="1"/>
  <c r="AN5" i="5" s="1"/>
  <c r="AO5" i="5" s="1"/>
  <c r="AP5" i="5" s="1"/>
  <c r="AQ5" i="5" s="1"/>
  <c r="AR5" i="5" s="1"/>
  <c r="AS5" i="5" s="1"/>
  <c r="AT5" i="5" s="1"/>
  <c r="AU5" i="5" s="1"/>
  <c r="AV5" i="5" s="1"/>
  <c r="AW5" i="5" s="1"/>
  <c r="AX5" i="5" s="1"/>
  <c r="AY5" i="5" s="1"/>
  <c r="AZ5" i="5" s="1"/>
  <c r="BA5" i="5" s="1"/>
  <c r="BB5" i="5" s="1"/>
  <c r="BC5" i="5" s="1"/>
  <c r="BD5" i="5" s="1"/>
  <c r="X3" i="5"/>
  <c r="Y3" i="5" s="1"/>
  <c r="Z3" i="5" s="1"/>
  <c r="AA3" i="5" s="1"/>
  <c r="AB3" i="5" s="1"/>
  <c r="AC3" i="5" s="1"/>
  <c r="AD3" i="5" s="1"/>
  <c r="AE3" i="5" s="1"/>
  <c r="AF3" i="5" s="1"/>
  <c r="AG3" i="5" s="1"/>
  <c r="AH3" i="5" s="1"/>
  <c r="AI3" i="5" s="1"/>
  <c r="AJ3" i="5" s="1"/>
  <c r="AK3" i="5" s="1"/>
  <c r="AL3" i="5" s="1"/>
  <c r="AM3" i="5" s="1"/>
  <c r="AN3" i="5" s="1"/>
  <c r="AO3" i="5" s="1"/>
  <c r="AP3" i="5" s="1"/>
  <c r="AQ3" i="5" s="1"/>
  <c r="AR3" i="5" s="1"/>
  <c r="AS3" i="5" s="1"/>
  <c r="AT3" i="5" s="1"/>
  <c r="AU3" i="5" s="1"/>
  <c r="AV3" i="5" s="1"/>
  <c r="AW3" i="5" s="1"/>
  <c r="AX3" i="5" s="1"/>
  <c r="AY3" i="5" s="1"/>
  <c r="AZ3" i="5" s="1"/>
  <c r="BA3" i="5" s="1"/>
  <c r="BB3" i="5" s="1"/>
  <c r="BC3" i="5" s="1"/>
  <c r="BD3" i="5" s="1"/>
  <c r="F3" i="5"/>
  <c r="G3" i="5" s="1"/>
  <c r="H3" i="5" s="1"/>
  <c r="I3" i="5" s="1"/>
  <c r="J3" i="5" s="1"/>
  <c r="K3" i="5" s="1"/>
  <c r="L3" i="5" s="1"/>
  <c r="M3" i="5" s="1"/>
  <c r="N3" i="5" s="1"/>
  <c r="O3" i="5" s="1"/>
  <c r="P3" i="5" s="1"/>
  <c r="Q3" i="5" s="1"/>
  <c r="R3" i="5" s="1"/>
  <c r="S3" i="5" s="1"/>
  <c r="T3" i="5" s="1"/>
  <c r="U3" i="5" s="1"/>
  <c r="V3" i="5" s="1"/>
  <c r="BE61" i="5"/>
  <c r="BE60" i="5"/>
  <c r="BE59" i="5"/>
  <c r="BE58" i="5"/>
  <c r="BE57" i="5"/>
  <c r="BE56" i="5"/>
  <c r="E55" i="5"/>
  <c r="BE53" i="5"/>
  <c r="BE51" i="5" s="1"/>
  <c r="BE52" i="5"/>
  <c r="BE50" i="5"/>
  <c r="BE49" i="5"/>
  <c r="BE48" i="5"/>
  <c r="E47" i="5"/>
  <c r="BE45" i="5"/>
  <c r="BE44" i="5"/>
  <c r="E43" i="5"/>
  <c r="T40" i="5"/>
  <c r="S40" i="5"/>
  <c r="R40" i="5"/>
  <c r="Q40" i="5"/>
  <c r="P40" i="5"/>
  <c r="O40" i="5"/>
  <c r="N40" i="5"/>
  <c r="M40" i="5"/>
  <c r="L40" i="5"/>
  <c r="K40" i="5"/>
  <c r="J40" i="5"/>
  <c r="I40" i="5"/>
  <c r="H40" i="5"/>
  <c r="G40" i="5"/>
  <c r="F40" i="5"/>
  <c r="E40" i="5"/>
  <c r="BE39" i="5"/>
  <c r="BE38" i="5"/>
  <c r="BE37" i="5"/>
  <c r="BE36" i="5"/>
  <c r="BE35" i="5"/>
  <c r="BE34" i="5"/>
  <c r="BE33" i="5"/>
  <c r="BE32" i="5"/>
  <c r="BE31" i="5"/>
  <c r="BE30" i="5"/>
  <c r="BE29" i="5"/>
  <c r="BE28" i="5"/>
  <c r="BE27" i="5"/>
  <c r="BE26" i="5"/>
  <c r="BE25" i="5"/>
  <c r="BE24" i="5"/>
  <c r="AO23" i="5"/>
  <c r="AN23" i="5"/>
  <c r="AM23" i="5"/>
  <c r="AL23" i="5"/>
  <c r="AK23" i="5"/>
  <c r="AJ23" i="5"/>
  <c r="AI23" i="5"/>
  <c r="AH23" i="5"/>
  <c r="AG23" i="5"/>
  <c r="AF23" i="5"/>
  <c r="AE23" i="5"/>
  <c r="AD23" i="5"/>
  <c r="AC23" i="5"/>
  <c r="AB23" i="5"/>
  <c r="AA23" i="5"/>
  <c r="Z23" i="5"/>
  <c r="Y23" i="5"/>
  <c r="X23" i="5"/>
  <c r="T23" i="5"/>
  <c r="S23" i="5"/>
  <c r="R23" i="5"/>
  <c r="Q23" i="5"/>
  <c r="P23" i="5"/>
  <c r="O23" i="5"/>
  <c r="N23" i="5"/>
  <c r="M23" i="5"/>
  <c r="L23" i="5"/>
  <c r="K23" i="5"/>
  <c r="J23" i="5"/>
  <c r="I23" i="5"/>
  <c r="H23" i="5"/>
  <c r="G23" i="5"/>
  <c r="F23" i="5"/>
  <c r="E23" i="5"/>
  <c r="AO22" i="5"/>
  <c r="AN22" i="5"/>
  <c r="AM22" i="5"/>
  <c r="AL22" i="5"/>
  <c r="AK22" i="5"/>
  <c r="AJ22" i="5"/>
  <c r="AI22" i="5"/>
  <c r="AH22" i="5"/>
  <c r="AG22" i="5"/>
  <c r="AF22" i="5"/>
  <c r="AE22" i="5"/>
  <c r="AD22" i="5"/>
  <c r="AC22" i="5"/>
  <c r="AB22" i="5"/>
  <c r="AA22" i="5"/>
  <c r="Z22" i="5"/>
  <c r="Y22" i="5"/>
  <c r="X22" i="5"/>
  <c r="T22" i="5"/>
  <c r="S22" i="5"/>
  <c r="R22" i="5"/>
  <c r="Q22" i="5"/>
  <c r="P22" i="5"/>
  <c r="O22" i="5"/>
  <c r="N22" i="5"/>
  <c r="M22" i="5"/>
  <c r="L22" i="5"/>
  <c r="K22" i="5"/>
  <c r="J22" i="5"/>
  <c r="I22" i="5"/>
  <c r="H22" i="5"/>
  <c r="G22" i="5"/>
  <c r="F22" i="5"/>
  <c r="E22" i="5"/>
  <c r="BE21" i="5"/>
  <c r="BE20" i="5"/>
  <c r="BE19" i="5"/>
  <c r="BE18" i="5"/>
  <c r="AO17" i="5"/>
  <c r="AN17" i="5"/>
  <c r="AM17" i="5"/>
  <c r="AL17" i="5"/>
  <c r="AK17" i="5"/>
  <c r="AJ17" i="5"/>
  <c r="AI17" i="5"/>
  <c r="AH17" i="5"/>
  <c r="AG17" i="5"/>
  <c r="AF17" i="5"/>
  <c r="AE17" i="5"/>
  <c r="AD17" i="5"/>
  <c r="AC17" i="5"/>
  <c r="AB17" i="5"/>
  <c r="AA17" i="5"/>
  <c r="Z17" i="5"/>
  <c r="Y17" i="5"/>
  <c r="X17" i="5"/>
  <c r="T17" i="5"/>
  <c r="S17" i="5"/>
  <c r="R17" i="5"/>
  <c r="Q17" i="5"/>
  <c r="P17" i="5"/>
  <c r="O17" i="5"/>
  <c r="N17" i="5"/>
  <c r="M17" i="5"/>
  <c r="L17" i="5"/>
  <c r="K17" i="5"/>
  <c r="J17" i="5"/>
  <c r="I17" i="5"/>
  <c r="H17" i="5"/>
  <c r="G17" i="5"/>
  <c r="F17" i="5"/>
  <c r="E17" i="5"/>
  <c r="AO16" i="5"/>
  <c r="AN16" i="5"/>
  <c r="AM16" i="5"/>
  <c r="AL16" i="5"/>
  <c r="AK16" i="5"/>
  <c r="AJ16" i="5"/>
  <c r="AI16" i="5"/>
  <c r="AH16" i="5"/>
  <c r="AG16" i="5"/>
  <c r="AF16" i="5"/>
  <c r="AE16" i="5"/>
  <c r="AD16" i="5"/>
  <c r="AC16" i="5"/>
  <c r="AB16" i="5"/>
  <c r="AA16" i="5"/>
  <c r="Z16" i="5"/>
  <c r="Y16" i="5"/>
  <c r="X16" i="5"/>
  <c r="T16" i="5"/>
  <c r="S16" i="5"/>
  <c r="R16" i="5"/>
  <c r="Q16" i="5"/>
  <c r="P16" i="5"/>
  <c r="O16" i="5"/>
  <c r="N16" i="5"/>
  <c r="M16" i="5"/>
  <c r="L16" i="5"/>
  <c r="K16" i="5"/>
  <c r="J16" i="5"/>
  <c r="I16" i="5"/>
  <c r="H16" i="5"/>
  <c r="G16" i="5"/>
  <c r="F16" i="5"/>
  <c r="E16" i="5"/>
  <c r="BE15" i="5"/>
  <c r="BE14" i="5"/>
  <c r="BE13" i="5"/>
  <c r="BE12" i="5"/>
  <c r="BE11" i="5"/>
  <c r="BE10" i="5"/>
  <c r="BE9" i="5"/>
  <c r="BE8" i="5"/>
  <c r="BD7" i="5"/>
  <c r="BC7" i="5"/>
  <c r="BB7" i="5"/>
  <c r="BA7" i="5"/>
  <c r="AZ7" i="5"/>
  <c r="AY7" i="5"/>
  <c r="AX7" i="5"/>
  <c r="AW7" i="5"/>
  <c r="AV7" i="5"/>
  <c r="AU7" i="5"/>
  <c r="AT7" i="5"/>
  <c r="AS7" i="5"/>
  <c r="AR7" i="5"/>
  <c r="AQ7" i="5"/>
  <c r="AP7" i="5"/>
  <c r="AO7" i="5"/>
  <c r="AN7" i="5"/>
  <c r="AM7" i="5"/>
  <c r="AL7" i="5"/>
  <c r="AK7" i="5"/>
  <c r="AJ7" i="5"/>
  <c r="AI7" i="5"/>
  <c r="AH7" i="5"/>
  <c r="AG7" i="5"/>
  <c r="AF7" i="5"/>
  <c r="AE7" i="5"/>
  <c r="AD7" i="5"/>
  <c r="AC7" i="5"/>
  <c r="AB7" i="5"/>
  <c r="AA7" i="5"/>
  <c r="Z7" i="5"/>
  <c r="Y7" i="5"/>
  <c r="X7" i="5"/>
  <c r="W7" i="5"/>
  <c r="V7" i="5"/>
  <c r="U7" i="5"/>
  <c r="T7" i="5"/>
  <c r="S7" i="5"/>
  <c r="R7" i="5"/>
  <c r="Q7" i="5"/>
  <c r="P7" i="5"/>
  <c r="O7" i="5"/>
  <c r="N7" i="5"/>
  <c r="M7" i="5"/>
  <c r="L7" i="5"/>
  <c r="K7" i="5"/>
  <c r="J7" i="5"/>
  <c r="I7" i="5"/>
  <c r="H7" i="5"/>
  <c r="G7" i="5"/>
  <c r="F7" i="5"/>
  <c r="E7" i="5"/>
  <c r="BD6" i="5"/>
  <c r="BC6" i="5"/>
  <c r="BB6" i="5"/>
  <c r="BA6" i="5"/>
  <c r="AZ6" i="5"/>
  <c r="AY6" i="5"/>
  <c r="AX6" i="5"/>
  <c r="AW6" i="5"/>
  <c r="AV6" i="5"/>
  <c r="AU6" i="5"/>
  <c r="AT6" i="5"/>
  <c r="AS6" i="5"/>
  <c r="AR6" i="5"/>
  <c r="AQ6" i="5"/>
  <c r="AP6" i="5"/>
  <c r="AO6" i="5"/>
  <c r="AN6" i="5"/>
  <c r="AM6" i="5"/>
  <c r="AL6" i="5"/>
  <c r="AK6" i="5"/>
  <c r="AJ6" i="5"/>
  <c r="AI6" i="5"/>
  <c r="AH6" i="5"/>
  <c r="AG6" i="5"/>
  <c r="AF6" i="5"/>
  <c r="AE6" i="5"/>
  <c r="AD6" i="5"/>
  <c r="AC6" i="5"/>
  <c r="AB6" i="5"/>
  <c r="AA6" i="5"/>
  <c r="Z6" i="5"/>
  <c r="Y6" i="5"/>
  <c r="X6" i="5"/>
  <c r="W6" i="5"/>
  <c r="V6" i="5"/>
  <c r="U6" i="5"/>
  <c r="T6" i="5"/>
  <c r="S6" i="5"/>
  <c r="R6" i="5"/>
  <c r="Q6" i="5"/>
  <c r="P6" i="5"/>
  <c r="O6" i="5"/>
  <c r="N6" i="5"/>
  <c r="M6" i="5"/>
  <c r="L6" i="5"/>
  <c r="K6" i="5"/>
  <c r="J6" i="5"/>
  <c r="I6" i="5"/>
  <c r="H6" i="5"/>
  <c r="G6" i="5"/>
  <c r="F6" i="5"/>
  <c r="E6" i="5"/>
  <c r="E62" i="5" s="1"/>
  <c r="Y62" i="5" l="1"/>
  <c r="AC62" i="5"/>
  <c r="AG62" i="5"/>
  <c r="AO62" i="5"/>
  <c r="BE6" i="5"/>
  <c r="G62" i="5"/>
  <c r="I62" i="5"/>
  <c r="K62" i="5"/>
  <c r="M62" i="5"/>
  <c r="O62" i="5"/>
  <c r="Q62" i="5"/>
  <c r="S62" i="5"/>
  <c r="AK62" i="5"/>
  <c r="F62" i="5"/>
  <c r="H62" i="5"/>
  <c r="J62" i="5"/>
  <c r="L62" i="5"/>
  <c r="N62" i="5"/>
  <c r="P62" i="5"/>
  <c r="R62" i="5"/>
  <c r="T62" i="5"/>
  <c r="BE7" i="5"/>
  <c r="AA62" i="5"/>
  <c r="AE62" i="5"/>
  <c r="AI62" i="5"/>
  <c r="AM62" i="5"/>
  <c r="BE22" i="5"/>
  <c r="BE23" i="5"/>
  <c r="BE42" i="5"/>
  <c r="BE46" i="5"/>
  <c r="BE47" i="5"/>
  <c r="BE54" i="5"/>
  <c r="BE16" i="5"/>
  <c r="BE17" i="5"/>
  <c r="X63" i="5"/>
  <c r="Z63" i="5"/>
  <c r="AB63" i="5"/>
  <c r="AD63" i="5"/>
  <c r="AF63" i="5"/>
  <c r="AH63" i="5"/>
  <c r="AJ63" i="5"/>
  <c r="AL63" i="5"/>
  <c r="AN63" i="5"/>
  <c r="BE43" i="5"/>
  <c r="E63" i="5"/>
  <c r="G63" i="5"/>
  <c r="I63" i="5"/>
  <c r="I64" i="5" s="1"/>
  <c r="K63" i="5"/>
  <c r="M63" i="5"/>
  <c r="M64" i="5" s="1"/>
  <c r="O63" i="5"/>
  <c r="Q63" i="5"/>
  <c r="Q64" i="5" s="1"/>
  <c r="S63" i="5"/>
  <c r="Y63" i="5"/>
  <c r="Y64" i="5" s="1"/>
  <c r="AA63" i="5"/>
  <c r="AC63" i="5"/>
  <c r="AE63" i="5"/>
  <c r="AG63" i="5"/>
  <c r="AI63" i="5"/>
  <c r="AK63" i="5"/>
  <c r="AK64" i="5" s="1"/>
  <c r="AM63" i="5"/>
  <c r="AO63" i="5"/>
  <c r="F63" i="5"/>
  <c r="H63" i="5"/>
  <c r="H64" i="5" s="1"/>
  <c r="J63" i="5"/>
  <c r="L63" i="5"/>
  <c r="L64" i="5" s="1"/>
  <c r="N63" i="5"/>
  <c r="P63" i="5"/>
  <c r="P64" i="5" s="1"/>
  <c r="R63" i="5"/>
  <c r="T63" i="5"/>
  <c r="T64" i="5" s="1"/>
  <c r="X62" i="5"/>
  <c r="Z62" i="5"/>
  <c r="AB62" i="5"/>
  <c r="AD62" i="5"/>
  <c r="AF62" i="5"/>
  <c r="AH62" i="5"/>
  <c r="AJ62" i="5"/>
  <c r="AL62" i="5"/>
  <c r="AN62" i="5"/>
  <c r="E64" i="5"/>
  <c r="E41" i="5"/>
  <c r="BE55" i="5"/>
  <c r="AL64" i="5" l="1"/>
  <c r="AD64" i="5"/>
  <c r="AC64" i="5"/>
  <c r="S64" i="5"/>
  <c r="AH64" i="5"/>
  <c r="Z64" i="5"/>
  <c r="AO64" i="5"/>
  <c r="AG64" i="5"/>
  <c r="O64" i="5"/>
  <c r="K64" i="5"/>
  <c r="G64" i="5"/>
  <c r="AN64" i="5"/>
  <c r="AJ64" i="5"/>
  <c r="AF64" i="5"/>
  <c r="AB64" i="5"/>
  <c r="R64" i="5"/>
  <c r="N64" i="5"/>
  <c r="J64" i="5"/>
  <c r="AM64" i="5"/>
  <c r="AE64" i="5"/>
  <c r="BE40" i="5"/>
  <c r="X64" i="5"/>
  <c r="BE62" i="5"/>
  <c r="BE41" i="5"/>
  <c r="BE63" i="5"/>
  <c r="AI64" i="5"/>
  <c r="AA64" i="5"/>
  <c r="F64" i="5"/>
  <c r="E8" i="4"/>
  <c r="F8" i="4"/>
  <c r="G8" i="4"/>
  <c r="H8" i="4"/>
  <c r="I8" i="4"/>
  <c r="J8" i="4"/>
  <c r="K8" i="4"/>
  <c r="L8" i="4"/>
  <c r="M8" i="4"/>
  <c r="N8" i="4"/>
  <c r="O8" i="4"/>
  <c r="P8" i="4"/>
  <c r="Q8" i="4"/>
  <c r="R8" i="4"/>
  <c r="S8" i="4"/>
  <c r="V8" i="4"/>
  <c r="W8" i="4"/>
  <c r="X8" i="4"/>
  <c r="Y8" i="4"/>
  <c r="Z8" i="4"/>
  <c r="AA8" i="4"/>
  <c r="AB8" i="4"/>
  <c r="AC8" i="4"/>
  <c r="AD8" i="4"/>
  <c r="AE8" i="4"/>
  <c r="AF8" i="4"/>
  <c r="AG8" i="4"/>
  <c r="AH8" i="4"/>
  <c r="AI8" i="4"/>
  <c r="AJ8" i="4"/>
  <c r="AK8" i="4"/>
  <c r="AL8" i="4"/>
  <c r="AM8" i="4"/>
  <c r="AN8" i="4"/>
  <c r="AO8" i="4"/>
  <c r="AP8" i="4"/>
  <c r="AQ8" i="4"/>
  <c r="AR8" i="4"/>
  <c r="D8" i="4"/>
  <c r="E7" i="4"/>
  <c r="F7" i="4"/>
  <c r="G7" i="4"/>
  <c r="H7" i="4"/>
  <c r="I7" i="4"/>
  <c r="J7" i="4"/>
  <c r="K7" i="4"/>
  <c r="L7" i="4"/>
  <c r="M7" i="4"/>
  <c r="N7" i="4"/>
  <c r="O7" i="4"/>
  <c r="P7" i="4"/>
  <c r="Q7" i="4"/>
  <c r="R7" i="4"/>
  <c r="S7" i="4"/>
  <c r="V7" i="4"/>
  <c r="W7" i="4"/>
  <c r="X7" i="4"/>
  <c r="Y7" i="4"/>
  <c r="Z7" i="4"/>
  <c r="AA7" i="4"/>
  <c r="AB7" i="4"/>
  <c r="AC7" i="4"/>
  <c r="AD7" i="4"/>
  <c r="AE7" i="4"/>
  <c r="AF7" i="4"/>
  <c r="AG7" i="4"/>
  <c r="AH7" i="4"/>
  <c r="AI7" i="4"/>
  <c r="AJ7" i="4"/>
  <c r="AK7" i="4"/>
  <c r="AL7" i="4"/>
  <c r="AM7" i="4"/>
  <c r="AN7" i="4"/>
  <c r="AO7" i="4"/>
  <c r="AP7" i="4"/>
  <c r="AQ7" i="4"/>
  <c r="AR7" i="4"/>
  <c r="D7" i="4"/>
  <c r="BE64" i="5" l="1"/>
  <c r="BE32" i="4"/>
  <c r="BE31" i="4"/>
  <c r="BE30" i="4"/>
  <c r="BE29" i="4"/>
  <c r="BE28" i="4"/>
  <c r="BE27" i="4"/>
  <c r="BE26" i="4"/>
  <c r="BE25" i="4"/>
  <c r="BE24" i="4"/>
  <c r="BE23" i="4"/>
  <c r="BE22" i="4"/>
  <c r="BE21" i="4"/>
  <c r="BE20" i="4"/>
  <c r="BE19" i="4"/>
  <c r="BE18" i="4"/>
  <c r="BE17" i="4"/>
  <c r="BE16" i="4"/>
  <c r="BE15" i="4"/>
  <c r="BE14" i="4"/>
  <c r="BE13" i="4"/>
  <c r="BE12" i="4"/>
  <c r="BE11" i="4"/>
  <c r="BE10" i="4"/>
  <c r="BE9" i="4"/>
  <c r="AR34" i="4"/>
  <c r="AQ34" i="4"/>
  <c r="AP34" i="4"/>
  <c r="AO34" i="4"/>
  <c r="AN34" i="4"/>
  <c r="AM34" i="4"/>
  <c r="AL34" i="4"/>
  <c r="AK34" i="4"/>
  <c r="AJ34" i="4"/>
  <c r="AI34" i="4"/>
  <c r="AH34" i="4"/>
  <c r="AG34" i="4"/>
  <c r="AF34" i="4"/>
  <c r="AE34" i="4"/>
  <c r="AD34" i="4"/>
  <c r="AC34" i="4"/>
  <c r="AB34" i="4"/>
  <c r="AA34" i="4"/>
  <c r="Z34" i="4"/>
  <c r="Y34" i="4"/>
  <c r="X34" i="4"/>
  <c r="W34" i="4"/>
  <c r="V34" i="4"/>
  <c r="S34" i="4"/>
  <c r="R34" i="4"/>
  <c r="Q34" i="4"/>
  <c r="P34" i="4"/>
  <c r="O34" i="4"/>
  <c r="N34" i="4"/>
  <c r="M34" i="4"/>
  <c r="L34" i="4"/>
  <c r="K34" i="4"/>
  <c r="J34" i="4"/>
  <c r="I34" i="4"/>
  <c r="H34" i="4"/>
  <c r="G34" i="4"/>
  <c r="F34" i="4"/>
  <c r="E34" i="4"/>
  <c r="AR33" i="4"/>
  <c r="AQ33" i="4"/>
  <c r="AP33" i="4"/>
  <c r="AO33" i="4"/>
  <c r="AN33" i="4"/>
  <c r="AM33" i="4"/>
  <c r="AL33" i="4"/>
  <c r="AK33" i="4"/>
  <c r="AJ33" i="4"/>
  <c r="AI33" i="4"/>
  <c r="AH33" i="4"/>
  <c r="AG33" i="4"/>
  <c r="AF33" i="4"/>
  <c r="AE33" i="4"/>
  <c r="AD33" i="4"/>
  <c r="AC33" i="4"/>
  <c r="AB33" i="4"/>
  <c r="AA33" i="4"/>
  <c r="Z33" i="4"/>
  <c r="Y33" i="4"/>
  <c r="X33" i="4"/>
  <c r="W33" i="4"/>
  <c r="V33" i="4"/>
  <c r="S33" i="4"/>
  <c r="R33" i="4"/>
  <c r="Q33" i="4"/>
  <c r="P33" i="4"/>
  <c r="O33" i="4"/>
  <c r="N33" i="4"/>
  <c r="M33" i="4"/>
  <c r="L33" i="4"/>
  <c r="K33" i="4"/>
  <c r="J33" i="4"/>
  <c r="I33" i="4"/>
  <c r="H33" i="4"/>
  <c r="G33" i="4"/>
  <c r="F33" i="4"/>
  <c r="E33" i="4"/>
  <c r="E6" i="4"/>
  <c r="F6" i="4" s="1"/>
  <c r="G6" i="4" s="1"/>
  <c r="H6" i="4" s="1"/>
  <c r="I6" i="4" s="1"/>
  <c r="J6" i="4" s="1"/>
  <c r="K6" i="4" s="1"/>
  <c r="L6" i="4" s="1"/>
  <c r="M6" i="4" s="1"/>
  <c r="N6" i="4" s="1"/>
  <c r="O6" i="4" s="1"/>
  <c r="P6" i="4" s="1"/>
  <c r="Q6" i="4" s="1"/>
  <c r="R6" i="4" s="1"/>
  <c r="S6" i="4" s="1"/>
  <c r="T6" i="4" s="1"/>
  <c r="U6" i="4" s="1"/>
  <c r="V6" i="4" s="1"/>
  <c r="W6" i="4" s="1"/>
  <c r="X6" i="4" s="1"/>
  <c r="Y6" i="4" s="1"/>
  <c r="Z6" i="4" s="1"/>
  <c r="AA6" i="4" s="1"/>
  <c r="AB6" i="4" s="1"/>
  <c r="AC6" i="4" s="1"/>
  <c r="AD6" i="4" s="1"/>
  <c r="AE6" i="4" s="1"/>
  <c r="AF6" i="4" s="1"/>
  <c r="AG6" i="4" s="1"/>
  <c r="AH6" i="4" s="1"/>
  <c r="AI6" i="4" s="1"/>
  <c r="AJ6" i="4" s="1"/>
  <c r="AK6" i="4" s="1"/>
  <c r="AL6" i="4" s="1"/>
  <c r="AM6" i="4" s="1"/>
  <c r="AN6" i="4" s="1"/>
  <c r="AO6" i="4" s="1"/>
  <c r="AP6" i="4" s="1"/>
  <c r="AQ6" i="4" s="1"/>
  <c r="AR6" i="4" s="1"/>
  <c r="AS6" i="4" s="1"/>
  <c r="AT6" i="4" s="1"/>
  <c r="AU6" i="4" s="1"/>
  <c r="AV6" i="4" s="1"/>
  <c r="AW6" i="4" s="1"/>
  <c r="AX6" i="4" s="1"/>
  <c r="AY6" i="4" s="1"/>
  <c r="AZ6" i="4" s="1"/>
  <c r="BA6" i="4" s="1"/>
  <c r="BB6" i="4" s="1"/>
  <c r="BC6" i="4" s="1"/>
  <c r="BD6" i="4" s="1"/>
  <c r="W4" i="4"/>
  <c r="X4" i="4" s="1"/>
  <c r="Y4" i="4" s="1"/>
  <c r="Z4" i="4" s="1"/>
  <c r="AA4" i="4" s="1"/>
  <c r="AB4" i="4" s="1"/>
  <c r="AC4" i="4" s="1"/>
  <c r="AD4" i="4" s="1"/>
  <c r="AE4" i="4" s="1"/>
  <c r="AF4" i="4" s="1"/>
  <c r="AG4" i="4" s="1"/>
  <c r="AH4" i="4" s="1"/>
  <c r="AI4" i="4" s="1"/>
  <c r="AJ4" i="4" s="1"/>
  <c r="AK4" i="4" s="1"/>
  <c r="AL4" i="4" s="1"/>
  <c r="AM4" i="4" s="1"/>
  <c r="AN4" i="4" s="1"/>
  <c r="AO4" i="4" s="1"/>
  <c r="AP4" i="4" s="1"/>
  <c r="AQ4" i="4" s="1"/>
  <c r="AR4" i="4" s="1"/>
  <c r="AS4" i="4" s="1"/>
  <c r="AT4" i="4" s="1"/>
  <c r="AU4" i="4" s="1"/>
  <c r="AV4" i="4" s="1"/>
  <c r="AW4" i="4" s="1"/>
  <c r="AX4" i="4" s="1"/>
  <c r="AY4" i="4" s="1"/>
  <c r="AZ4" i="4" s="1"/>
  <c r="BA4" i="4" s="1"/>
  <c r="BB4" i="4" s="1"/>
  <c r="BC4" i="4" s="1"/>
  <c r="BD4" i="4" s="1"/>
  <c r="E4" i="4"/>
  <c r="F4" i="4" s="1"/>
  <c r="G4" i="4" s="1"/>
  <c r="H4" i="4" s="1"/>
  <c r="I4" i="4" s="1"/>
  <c r="J4" i="4" s="1"/>
  <c r="K4" i="4" s="1"/>
  <c r="L4" i="4" s="1"/>
  <c r="M4" i="4" s="1"/>
  <c r="N4" i="4" s="1"/>
  <c r="O4" i="4" s="1"/>
  <c r="P4" i="4" s="1"/>
  <c r="Q4" i="4" s="1"/>
  <c r="R4" i="4" s="1"/>
  <c r="S4" i="4" s="1"/>
  <c r="T4" i="4" s="1"/>
  <c r="U4" i="4" s="1"/>
  <c r="BE8" i="4" l="1"/>
  <c r="BE7" i="4"/>
  <c r="D33" i="4"/>
  <c r="BE33" i="4" s="1"/>
  <c r="D34" i="4"/>
  <c r="BE34" i="4" s="1"/>
  <c r="H14" i="1"/>
  <c r="I14" i="1"/>
  <c r="J14" i="1"/>
  <c r="K14" i="1"/>
  <c r="L14" i="1"/>
  <c r="M14" i="1"/>
  <c r="N14" i="1"/>
  <c r="O14" i="1"/>
  <c r="P14" i="1"/>
  <c r="Q14" i="1"/>
  <c r="R14" i="1"/>
  <c r="S14" i="1"/>
  <c r="T14" i="1"/>
  <c r="H13" i="1" l="1"/>
  <c r="F13" i="1" s="1"/>
  <c r="O24" i="1"/>
  <c r="O13" i="1" s="1"/>
  <c r="M24" i="1"/>
  <c r="M13" i="1" s="1"/>
  <c r="G24" i="1"/>
  <c r="I24" i="1"/>
  <c r="I13" i="1" s="1"/>
  <c r="K24" i="1"/>
  <c r="K13" i="1" s="1"/>
  <c r="L24" i="1"/>
  <c r="L13" i="1" s="1"/>
  <c r="N24" i="1"/>
  <c r="N13" i="1" s="1"/>
  <c r="P24" i="1"/>
  <c r="P13" i="1" s="1"/>
  <c r="Q24" i="1"/>
  <c r="Q13" i="1" s="1"/>
  <c r="R24" i="1"/>
  <c r="R13" i="1" s="1"/>
  <c r="S24" i="1"/>
  <c r="S13" i="1" s="1"/>
  <c r="T24" i="1"/>
  <c r="T13" i="1" s="1"/>
  <c r="G37" i="1" l="1"/>
  <c r="F37" i="1" s="1"/>
  <c r="L86" i="1" l="1"/>
  <c r="L81" i="1"/>
  <c r="J81" i="1"/>
  <c r="G81" i="1"/>
  <c r="G79" i="1"/>
  <c r="F79" i="1" s="1"/>
  <c r="L77" i="1"/>
  <c r="G77" i="1"/>
  <c r="G74" i="1"/>
  <c r="F74" i="1" s="1"/>
  <c r="T72" i="1"/>
  <c r="S72" i="1"/>
  <c r="R72" i="1"/>
  <c r="Q72" i="1"/>
  <c r="N72" i="1"/>
  <c r="M72" i="1"/>
  <c r="L72" i="1"/>
  <c r="G72" i="1"/>
  <c r="J68" i="1"/>
  <c r="G68" i="1"/>
  <c r="T66" i="1"/>
  <c r="R66" i="1"/>
  <c r="Q66" i="1"/>
  <c r="P66" i="1"/>
  <c r="N66" i="1"/>
  <c r="M66" i="1"/>
  <c r="L66" i="1"/>
  <c r="I66" i="1"/>
  <c r="H66" i="1"/>
  <c r="G66" i="1" s="1"/>
  <c r="G63" i="1"/>
  <c r="F63" i="1" s="1"/>
  <c r="G62" i="1"/>
  <c r="F62" i="1" s="1"/>
  <c r="G61" i="1"/>
  <c r="F61" i="1" s="1"/>
  <c r="G60" i="1"/>
  <c r="F60" i="1" s="1"/>
  <c r="G59" i="1"/>
  <c r="F59" i="1" s="1"/>
  <c r="T57" i="1"/>
  <c r="R57" i="1"/>
  <c r="Q57" i="1"/>
  <c r="P57" i="1"/>
  <c r="O57" i="1"/>
  <c r="N57" i="1"/>
  <c r="M57" i="1"/>
  <c r="M56" i="1" s="1"/>
  <c r="L57" i="1"/>
  <c r="I57" i="1"/>
  <c r="I56" i="1" s="1"/>
  <c r="H57" i="1"/>
  <c r="H56" i="1" s="1"/>
  <c r="G55" i="1"/>
  <c r="F55" i="1" s="1"/>
  <c r="G53" i="1"/>
  <c r="F53" i="1" s="1"/>
  <c r="J52" i="1"/>
  <c r="G52" i="1"/>
  <c r="F52" i="1" s="1"/>
  <c r="G49" i="1"/>
  <c r="J51" i="1"/>
  <c r="G51" i="1"/>
  <c r="F51" i="1" s="1"/>
  <c r="J47" i="1"/>
  <c r="G47" i="1"/>
  <c r="F47" i="1" s="1"/>
  <c r="G46" i="1"/>
  <c r="F46" i="1" s="1"/>
  <c r="G44" i="1"/>
  <c r="F44" i="1" s="1"/>
  <c r="J50" i="1"/>
  <c r="G50" i="1"/>
  <c r="F50" i="1" s="1"/>
  <c r="J45" i="1"/>
  <c r="G45" i="1"/>
  <c r="F45" i="1" s="1"/>
  <c r="J43" i="1"/>
  <c r="G43" i="1"/>
  <c r="F43" i="1" s="1"/>
  <c r="J42" i="1"/>
  <c r="J41" i="1" s="1"/>
  <c r="G42" i="1"/>
  <c r="F42" i="1" s="1"/>
  <c r="T41" i="1"/>
  <c r="S41" i="1"/>
  <c r="R41" i="1"/>
  <c r="Q41" i="1"/>
  <c r="P41" i="1"/>
  <c r="O41" i="1"/>
  <c r="F41" i="1"/>
  <c r="G40" i="1"/>
  <c r="F40" i="1" s="1"/>
  <c r="J39" i="1"/>
  <c r="J38" i="1" s="1"/>
  <c r="G39" i="1"/>
  <c r="F39" i="1" s="1"/>
  <c r="T38" i="1"/>
  <c r="S38" i="1"/>
  <c r="R38" i="1"/>
  <c r="Q38" i="1"/>
  <c r="P38" i="1"/>
  <c r="O38" i="1"/>
  <c r="N38" i="1"/>
  <c r="M38" i="1"/>
  <c r="I38" i="1"/>
  <c r="H38" i="1"/>
  <c r="G38" i="1" s="1"/>
  <c r="F38" i="1" s="1"/>
  <c r="J36" i="1"/>
  <c r="F36" i="1"/>
  <c r="J35" i="1"/>
  <c r="F35" i="1"/>
  <c r="G34" i="1"/>
  <c r="F34" i="1" s="1"/>
  <c r="J33" i="1"/>
  <c r="G33" i="1"/>
  <c r="F33" i="1" s="1"/>
  <c r="T32" i="1"/>
  <c r="S32" i="1"/>
  <c r="Q32" i="1"/>
  <c r="O32" i="1"/>
  <c r="N32" i="1"/>
  <c r="M32" i="1"/>
  <c r="I32" i="1"/>
  <c r="H32" i="1"/>
  <c r="Q56" i="1" l="1"/>
  <c r="G57" i="1"/>
  <c r="P56" i="1"/>
  <c r="T56" i="1"/>
  <c r="J32" i="1"/>
  <c r="R56" i="1"/>
  <c r="L56" i="1"/>
  <c r="N56" i="1"/>
  <c r="O91" i="1"/>
  <c r="G32" i="1"/>
  <c r="F32" i="1" s="1"/>
  <c r="G56" i="1"/>
  <c r="R91" i="1" l="1"/>
  <c r="R92" i="1"/>
  <c r="Q91" i="1"/>
  <c r="Q92" i="1"/>
  <c r="G91" i="1"/>
  <c r="S91" i="1"/>
  <c r="T91" i="1"/>
  <c r="I91" i="1" l="1"/>
  <c r="F27" i="1"/>
  <c r="F26" i="1"/>
  <c r="J24" i="1"/>
  <c r="J13" i="1" s="1"/>
  <c r="F25" i="1"/>
  <c r="G14" i="1" l="1"/>
  <c r="F24" i="1"/>
  <c r="F91" i="1"/>
  <c r="N91" i="1"/>
  <c r="M91" i="1"/>
  <c r="M92" i="1"/>
  <c r="F14" i="1"/>
  <c r="J91" i="1"/>
</calcChain>
</file>

<file path=xl/sharedStrings.xml><?xml version="1.0" encoding="utf-8"?>
<sst xmlns="http://schemas.openxmlformats.org/spreadsheetml/2006/main" count="738" uniqueCount="340">
  <si>
    <t xml:space="preserve">   Индекс</t>
  </si>
  <si>
    <t>Наименование циклов, дисциплин, профессиональных модулей, МДК, практик</t>
  </si>
  <si>
    <t>Учебная нагрузка обучающихся (час.)</t>
  </si>
  <si>
    <t>Распределение обязательной нагрузки по курсам и семестрам[2] (час. в семестр)</t>
  </si>
  <si>
    <t>зачёты</t>
  </si>
  <si>
    <t>дифференцированные зачёты</t>
  </si>
  <si>
    <t>экзамены</t>
  </si>
  <si>
    <t>Объём образовательной нагрузки</t>
  </si>
  <si>
    <t>Самостоятельная работа</t>
  </si>
  <si>
    <t>по практикам производственной и учебной</t>
  </si>
  <si>
    <t>I курс</t>
  </si>
  <si>
    <t>II курс</t>
  </si>
  <si>
    <t>III курс</t>
  </si>
  <si>
    <t>IV курс</t>
  </si>
  <si>
    <t>всего учебных занятий</t>
  </si>
  <si>
    <t>По учебным дисциплинам и МДК</t>
  </si>
  <si>
    <t>1 семестр</t>
  </si>
  <si>
    <t>2 семестр</t>
  </si>
  <si>
    <t>3 семестр</t>
  </si>
  <si>
    <t>4 семестр</t>
  </si>
  <si>
    <t>5 семестр</t>
  </si>
  <si>
    <t>6 семестр</t>
  </si>
  <si>
    <t>7 семестр</t>
  </si>
  <si>
    <t>8 семестр</t>
  </si>
  <si>
    <t>теоретическое обучение</t>
  </si>
  <si>
    <t>лаб. и практ. занятий</t>
  </si>
  <si>
    <t>курсовых работ</t>
  </si>
  <si>
    <t>Общеобразовательный цикл</t>
  </si>
  <si>
    <t>Русский язык</t>
  </si>
  <si>
    <t>Литература</t>
  </si>
  <si>
    <t>Иностранный язык</t>
  </si>
  <si>
    <t>Математика</t>
  </si>
  <si>
    <t>История</t>
  </si>
  <si>
    <t>Физическая культура</t>
  </si>
  <si>
    <t>Астрономия</t>
  </si>
  <si>
    <t xml:space="preserve">Информатика </t>
  </si>
  <si>
    <t>Химия</t>
  </si>
  <si>
    <t>Биология</t>
  </si>
  <si>
    <t>ИП.01</t>
  </si>
  <si>
    <t xml:space="preserve">Индивидуальный проект  </t>
  </si>
  <si>
    <t>ИП.00</t>
  </si>
  <si>
    <t>ОГСЭ.00</t>
  </si>
  <si>
    <t>Общий гуманитарный и социально-экономический цикл</t>
  </si>
  <si>
    <t>ОГСЭ.01</t>
  </si>
  <si>
    <t>Основы философии</t>
  </si>
  <si>
    <t>ОГСЭ.02</t>
  </si>
  <si>
    <t>ОГСЭ.03</t>
  </si>
  <si>
    <t>ОГСЭ.04</t>
  </si>
  <si>
    <t>3, 4, 5,6</t>
  </si>
  <si>
    <t>ЕН.00</t>
  </si>
  <si>
    <t>Математический и общий естественнонаучный цикл</t>
  </si>
  <si>
    <t>ЕН.01</t>
  </si>
  <si>
    <t>ЕН.02</t>
  </si>
  <si>
    <t>Информационные технологии в профессиональной деятельности</t>
  </si>
  <si>
    <t>ОП.00</t>
  </si>
  <si>
    <t>Общепрофессиональный цикл</t>
  </si>
  <si>
    <t>ОП.01</t>
  </si>
  <si>
    <t>Инженерная графика</t>
  </si>
  <si>
    <t>ОП.02</t>
  </si>
  <si>
    <t>Техническая механика</t>
  </si>
  <si>
    <t>ОП.03</t>
  </si>
  <si>
    <t>Электротехника и электроника</t>
  </si>
  <si>
    <t>ОП.04</t>
  </si>
  <si>
    <t>Метрология и стандартизация</t>
  </si>
  <si>
    <t>ОП.05</t>
  </si>
  <si>
    <t>Термодинамика, теплопередача и гидравлика</t>
  </si>
  <si>
    <t>ОП.06</t>
  </si>
  <si>
    <t>Теория горения и взрыва</t>
  </si>
  <si>
    <t>ОП.07</t>
  </si>
  <si>
    <t>Психология экстремальных ситуаций</t>
  </si>
  <si>
    <t>ОП.08</t>
  </si>
  <si>
    <t>Автоматизированные системы управления и связь</t>
  </si>
  <si>
    <t>ОП.09</t>
  </si>
  <si>
    <t>Правовые основы деятельности аварийно­спасательных формирований</t>
  </si>
  <si>
    <t>ОП.10</t>
  </si>
  <si>
    <t>Медико-биологические основы безопасности жизнедеятельности</t>
  </si>
  <si>
    <t>ОП.11</t>
  </si>
  <si>
    <t>Безопасность жизнедеятельности</t>
  </si>
  <si>
    <t>ОП.12</t>
  </si>
  <si>
    <t>Организация службы пожаротушения</t>
  </si>
  <si>
    <t>Эффективное поведение на рынке труда</t>
  </si>
  <si>
    <t>П.00</t>
  </si>
  <si>
    <t>Профессиональный цикл</t>
  </si>
  <si>
    <t>ПМ.01</t>
  </si>
  <si>
    <t>Организация и выполнение работ в составе аварийно­спасательных подразделений на чрезвычайных ситуациях</t>
  </si>
  <si>
    <t>МДК.01.01</t>
  </si>
  <si>
    <t>Тактика спасательных работ</t>
  </si>
  <si>
    <t>МДК.01.02</t>
  </si>
  <si>
    <t>Основы организации и управления силами и средствами на пожаре</t>
  </si>
  <si>
    <t>МДК.01.03</t>
  </si>
  <si>
    <t>Оказание первой помощи в чрезвычайных ситуациях</t>
  </si>
  <si>
    <t>МДК.01.04</t>
  </si>
  <si>
    <t>Организация и выполнение работ по ликвидации последствий химических аварий, загрязнений опасными веществами и материалами</t>
  </si>
  <si>
    <t>МДК.01.05</t>
  </si>
  <si>
    <t>Организация и выполнение работ по ликвидации последствий аварий на объектах транспорта</t>
  </si>
  <si>
    <t>УП.01</t>
  </si>
  <si>
    <t>ПП.01</t>
  </si>
  <si>
    <t>ПМ.02.</t>
  </si>
  <si>
    <t>Организация и проведение мероприятий по прогнозированию и предупреждению чрезвычайных ситуаций</t>
  </si>
  <si>
    <t>МДК.02.01</t>
  </si>
  <si>
    <t>Организация защиты населения и территорий</t>
  </si>
  <si>
    <t>МДК.02.02</t>
  </si>
  <si>
    <t>Потенциально опасные процессы и производства</t>
  </si>
  <si>
    <t>УП.02</t>
  </si>
  <si>
    <t>ПП.02</t>
  </si>
  <si>
    <t>ПМ.03</t>
  </si>
  <si>
    <t>Ремонт и техническое обслуживание аварийно­спасательной техники и оборудования</t>
  </si>
  <si>
    <t>МДК.03.01</t>
  </si>
  <si>
    <t>Аварийно-спасательная техника и оборудование</t>
  </si>
  <si>
    <t>УП.03</t>
  </si>
  <si>
    <t>ПП.03</t>
  </si>
  <si>
    <t>ПМ.04</t>
  </si>
  <si>
    <t>Обеспечение жизнедеятельности в условиях чрезвычайных ситуаций</t>
  </si>
  <si>
    <t>МДК. 04.01</t>
  </si>
  <si>
    <t>Основы обеспечения жизнедеятельности и выживания в условиях чрезвычайных ситуаций</t>
  </si>
  <si>
    <t>УП.04</t>
  </si>
  <si>
    <t>ПМ.05</t>
  </si>
  <si>
    <t>Выполнение работ по одной или нескольким профессиям рабочих, должностям служащих  Пожарный</t>
  </si>
  <si>
    <t>МДК 05.01</t>
  </si>
  <si>
    <t>МДК 05.02</t>
  </si>
  <si>
    <t>Газодымозащитная служба</t>
  </si>
  <si>
    <t>УП.05</t>
  </si>
  <si>
    <t>ПМ.06</t>
  </si>
  <si>
    <t>Выполнение работ по одной или нескольким профессиям рабочих, должностям служащих  водитель автомобиля</t>
  </si>
  <si>
    <t>МДК 06.01</t>
  </si>
  <si>
    <t>Подготовка по профессии "Водитель автомобиля"</t>
  </si>
  <si>
    <t>УП.06</t>
  </si>
  <si>
    <t>Всего</t>
  </si>
  <si>
    <t>Недельная нагрузка</t>
  </si>
  <si>
    <t xml:space="preserve">Преддипломная практика </t>
  </si>
  <si>
    <t>ГИА</t>
  </si>
  <si>
    <t>Государственная итоговая аттестация</t>
  </si>
  <si>
    <t>Консультации на учебную группу по 100 часов в год</t>
  </si>
  <si>
    <t>Государственная (итоговая) аттестация (6 нед.)</t>
  </si>
  <si>
    <t>Выпускная квалификационная работа</t>
  </si>
  <si>
    <t>дисциплин и МДК</t>
  </si>
  <si>
    <t>Выполнение выпускной квалификационной работы с _ по _ ( 4 нед)</t>
  </si>
  <si>
    <t>учебной практики</t>
  </si>
  <si>
    <t>Защита выпускной квалификационной работы с___ по __ (2 нед)</t>
  </si>
  <si>
    <t>производств. практики</t>
  </si>
  <si>
    <t>преддипломн. практики</t>
  </si>
  <si>
    <t>экзаменов</t>
  </si>
  <si>
    <t>дифф. зачетов</t>
  </si>
  <si>
    <t>зачетов</t>
  </si>
  <si>
    <t>*- включая физкультуру</t>
  </si>
  <si>
    <t>Курсы</t>
  </si>
  <si>
    <t>Обучение по дисциплинам и междисциплинарным курсам</t>
  </si>
  <si>
    <t>Учебная практика</t>
  </si>
  <si>
    <t>Производственная практика</t>
  </si>
  <si>
    <t>Промежуточная аттестация</t>
  </si>
  <si>
    <t>Каникулы</t>
  </si>
  <si>
    <t>по профилю специальности</t>
  </si>
  <si>
    <t>преддипломная практика</t>
  </si>
  <si>
    <r>
      <t xml:space="preserve">I </t>
    </r>
    <r>
      <rPr>
        <sz val="10"/>
        <color indexed="8"/>
        <rFont val="Times New Roman"/>
        <family val="1"/>
        <charset val="204"/>
      </rPr>
      <t>курс</t>
    </r>
  </si>
  <si>
    <r>
      <t xml:space="preserve">II </t>
    </r>
    <r>
      <rPr>
        <sz val="10"/>
        <color indexed="8"/>
        <rFont val="Times New Roman"/>
        <family val="1"/>
        <charset val="204"/>
      </rPr>
      <t>курс</t>
    </r>
  </si>
  <si>
    <r>
      <t>III</t>
    </r>
    <r>
      <rPr>
        <sz val="10"/>
        <color indexed="8"/>
        <rFont val="Times New Roman"/>
        <family val="1"/>
        <charset val="204"/>
      </rPr>
      <t xml:space="preserve"> курс</t>
    </r>
  </si>
  <si>
    <r>
      <t>IV</t>
    </r>
    <r>
      <rPr>
        <sz val="10"/>
        <color indexed="8"/>
        <rFont val="Times New Roman"/>
        <family val="1"/>
        <charset val="204"/>
      </rPr>
      <t xml:space="preserve"> курс</t>
    </r>
  </si>
  <si>
    <t>ОГСЭ.05</t>
  </si>
  <si>
    <t>Родной русский язык</t>
  </si>
  <si>
    <t>ООД.01</t>
  </si>
  <si>
    <t>ООД.02</t>
  </si>
  <si>
    <t>ООД.03</t>
  </si>
  <si>
    <t>ООД.04</t>
  </si>
  <si>
    <t>ООД.05</t>
  </si>
  <si>
    <t>ООД.06</t>
  </si>
  <si>
    <t>ООД.07</t>
  </si>
  <si>
    <t>ООД.08</t>
  </si>
  <si>
    <t>ООД.09</t>
  </si>
  <si>
    <t>Общие  учебные дисциплины</t>
  </si>
  <si>
    <t>нагрузка во взаимодействии с преподвателем</t>
  </si>
  <si>
    <t>Индекс</t>
  </si>
  <si>
    <t>Наименование циклов, разделов, дисциплин, профессиональных модулей, МДК, практик</t>
  </si>
  <si>
    <t>Виды учебной нагрузки</t>
  </si>
  <si>
    <t>31 авг-6 сент</t>
  </si>
  <si>
    <t>сентябрь</t>
  </si>
  <si>
    <t>28.09-4.10</t>
  </si>
  <si>
    <t>октябрь</t>
  </si>
  <si>
    <t>2.11-8-11</t>
  </si>
  <si>
    <t>ноябрь</t>
  </si>
  <si>
    <t>30.11-6.12</t>
  </si>
  <si>
    <t>декабрь</t>
  </si>
  <si>
    <t>28.12-3.01</t>
  </si>
  <si>
    <t>январь</t>
  </si>
  <si>
    <t>01.02-07.02</t>
  </si>
  <si>
    <t>февраль</t>
  </si>
  <si>
    <t>29.02-6.03</t>
  </si>
  <si>
    <t>март</t>
  </si>
  <si>
    <t>28.03-3.04</t>
  </si>
  <si>
    <t>апрель</t>
  </si>
  <si>
    <t>2.05-8.05</t>
  </si>
  <si>
    <t>май</t>
  </si>
  <si>
    <t>30.05-5.06</t>
  </si>
  <si>
    <t>июнь</t>
  </si>
  <si>
    <t>27.06-3.07</t>
  </si>
  <si>
    <t>июль</t>
  </si>
  <si>
    <t>1.08-7.08</t>
  </si>
  <si>
    <t>август</t>
  </si>
  <si>
    <t>29.08-4.09</t>
  </si>
  <si>
    <t>Итого подисциплине</t>
  </si>
  <si>
    <t>Номера календарных недель</t>
  </si>
  <si>
    <t>Порядковые номера недель учебного года</t>
  </si>
  <si>
    <t>О.00</t>
  </si>
  <si>
    <t>обяз. уч.</t>
  </si>
  <si>
    <t>сам. р.с.</t>
  </si>
  <si>
    <t>ООД.10</t>
  </si>
  <si>
    <t>ООД.11</t>
  </si>
  <si>
    <t>ООД.12</t>
  </si>
  <si>
    <t xml:space="preserve">история </t>
  </si>
  <si>
    <t>Русский язык и культура речи</t>
  </si>
  <si>
    <t>Термодинамика,теплопередача и гидравлика(водоснабжение)</t>
  </si>
  <si>
    <t>МДК .01.01</t>
  </si>
  <si>
    <t>МДК 03.01</t>
  </si>
  <si>
    <t>МДК 04.01</t>
  </si>
  <si>
    <t>Выполнение работ по одной или нескольким профессиям рабочих и должностям служащих (пожарный)</t>
  </si>
  <si>
    <t>Пожарно-строевая подготовка</t>
  </si>
  <si>
    <t>МДК 04.02</t>
  </si>
  <si>
    <t>УП 04.</t>
  </si>
  <si>
    <t>всего</t>
  </si>
  <si>
    <t>30 авг-5 сент</t>
  </si>
  <si>
    <t>27.09-3.10</t>
  </si>
  <si>
    <t>1.11-7-11</t>
  </si>
  <si>
    <t>29.11-5.12</t>
  </si>
  <si>
    <t>27.12-2.01</t>
  </si>
  <si>
    <t>31.01-06.02</t>
  </si>
  <si>
    <t>28.02-5.03</t>
  </si>
  <si>
    <t>27.03-2.04</t>
  </si>
  <si>
    <t>1.05-7.05</t>
  </si>
  <si>
    <t>29.05-4.06</t>
  </si>
  <si>
    <t>26.06-2.07</t>
  </si>
  <si>
    <t>III</t>
  </si>
  <si>
    <t>Электротехникаи электроника</t>
  </si>
  <si>
    <t xml:space="preserve">Метрология и стандартизация </t>
  </si>
  <si>
    <t>МДК .01.02</t>
  </si>
  <si>
    <t>ПМ.02</t>
  </si>
  <si>
    <t>МДК 02.01</t>
  </si>
  <si>
    <t xml:space="preserve"> Обеспечение жизнедеятельности и выживания в условиях чрезвычайных ситуаций</t>
  </si>
  <si>
    <t>Выполнение работ по одной или нескольким профессиям рабочих и должностям служащих (водитель автомобиля)</t>
  </si>
  <si>
    <t>МДК 05. 01</t>
  </si>
  <si>
    <t>Подготовка по профессии "Водительавтомобиля"</t>
  </si>
  <si>
    <t>УП 03.</t>
  </si>
  <si>
    <t>УП 05.</t>
  </si>
  <si>
    <t>ПП 03.</t>
  </si>
  <si>
    <t>Производственная  практика</t>
  </si>
  <si>
    <t>29 авг-4 сент</t>
  </si>
  <si>
    <t>26.09-2.10</t>
  </si>
  <si>
    <t>31.10-6.11</t>
  </si>
  <si>
    <t>28.11-4.12</t>
  </si>
  <si>
    <t>26.12-1.01</t>
  </si>
  <si>
    <t>30.01-05.02</t>
  </si>
  <si>
    <t>27.02-4.03</t>
  </si>
  <si>
    <t>26.03-1.04</t>
  </si>
  <si>
    <t>30.04-6.05</t>
  </si>
  <si>
    <t>28.05-3.06</t>
  </si>
  <si>
    <t>25.06-1.07</t>
  </si>
  <si>
    <t>31.07-6.08</t>
  </si>
  <si>
    <t>Iv</t>
  </si>
  <si>
    <t>МДК .01.04</t>
  </si>
  <si>
    <t>МДК .01.05</t>
  </si>
  <si>
    <t>УП 01.</t>
  </si>
  <si>
    <t>Учебная  практика</t>
  </si>
  <si>
    <t>ПП 01.</t>
  </si>
  <si>
    <t>УП 02.</t>
  </si>
  <si>
    <t>ПП 02.</t>
  </si>
  <si>
    <t xml:space="preserve">Учебная практика </t>
  </si>
  <si>
    <t>ПДП</t>
  </si>
  <si>
    <t>Преддипломная практика</t>
  </si>
  <si>
    <t>28 авг-3 сент</t>
  </si>
  <si>
    <t>25.09-1.10</t>
  </si>
  <si>
    <t>30.10-5.11</t>
  </si>
  <si>
    <t>27.11-3.12</t>
  </si>
  <si>
    <t>25.12-31.12</t>
  </si>
  <si>
    <t>29.01-04.02</t>
  </si>
  <si>
    <t>26.02-3.03</t>
  </si>
  <si>
    <t>25.03-31.03</t>
  </si>
  <si>
    <t>29.04-5.05</t>
  </si>
  <si>
    <t>27.05-2.06</t>
  </si>
  <si>
    <t>24.06-30.06</t>
  </si>
  <si>
    <t>30.07-5.08</t>
  </si>
  <si>
    <t>ОУД.01</t>
  </si>
  <si>
    <t>ОУД.02</t>
  </si>
  <si>
    <t>ОУД.03</t>
  </si>
  <si>
    <t>ОУД.05</t>
  </si>
  <si>
    <t>ОУД.06</t>
  </si>
  <si>
    <t>ОУД.07</t>
  </si>
  <si>
    <t>ОУД.08</t>
  </si>
  <si>
    <t>ОУД.09</t>
  </si>
  <si>
    <t>ОУДп.11</t>
  </si>
  <si>
    <t>ОУДп.12</t>
  </si>
  <si>
    <t xml:space="preserve"> По выбору из обязательных предметных областей</t>
  </si>
  <si>
    <t>Формы промежуточной аттестации по семестрам</t>
  </si>
  <si>
    <t>16 нед.</t>
  </si>
  <si>
    <t>23 нед.</t>
  </si>
  <si>
    <t>УП-4</t>
  </si>
  <si>
    <t>КДЗ</t>
  </si>
  <si>
    <t>ОУДп.04</t>
  </si>
  <si>
    <t>ОП.13</t>
  </si>
  <si>
    <t>Всего по учебному плану</t>
  </si>
  <si>
    <t xml:space="preserve">Основы обеспечения жизнедеятельности и выживание в  чрезвычайных ситуациях </t>
  </si>
  <si>
    <t xml:space="preserve">Производственная практика </t>
  </si>
  <si>
    <t>ИП.02</t>
  </si>
  <si>
    <t>ИП.03</t>
  </si>
  <si>
    <t xml:space="preserve">Биология </t>
  </si>
  <si>
    <t>ОУД.00</t>
  </si>
  <si>
    <t>ОП.053</t>
  </si>
  <si>
    <t>9*</t>
  </si>
  <si>
    <t>Основы безопасности жизнедеятельности</t>
  </si>
  <si>
    <t>ОП.14</t>
  </si>
  <si>
    <t xml:space="preserve">Основы предпринимательства/Социальная адаптация и основы социально-правовых знаний </t>
  </si>
  <si>
    <t>Основы предпринимательства/Социальная адаптация и основы правовых знаний</t>
  </si>
  <si>
    <t>Э(ПМ 01)</t>
  </si>
  <si>
    <t>Экзамен ( по модулю) по ПМ.01</t>
  </si>
  <si>
    <t>Экзамен ( по модулю) по ПМ.02</t>
  </si>
  <si>
    <t>Э(ПМ 02)</t>
  </si>
  <si>
    <t>Э(ПМ 03)</t>
  </si>
  <si>
    <t>Экзамен ( по модулю) по ПМ.03</t>
  </si>
  <si>
    <t>Э(ПМ 04)</t>
  </si>
  <si>
    <t>Экзамен ( по модулю) по ПМ.04</t>
  </si>
  <si>
    <t>КВЭ</t>
  </si>
  <si>
    <t>Квалификационный экзамен по ПМ.05</t>
  </si>
  <si>
    <t>Квалификационный экзамен по ПМ.06</t>
  </si>
  <si>
    <t>Родная литература</t>
  </si>
  <si>
    <t>ОУД.10</t>
  </si>
  <si>
    <t>2.2. План учебного процесса                    Год набора -2022                       специальность 20.02.02 " Защита в чрезвычайных ситуациях"</t>
  </si>
  <si>
    <t>15нед.</t>
  </si>
  <si>
    <t>19нед.</t>
  </si>
  <si>
    <t>УП-1</t>
  </si>
  <si>
    <t>14 нед.</t>
  </si>
  <si>
    <t>УП-2</t>
  </si>
  <si>
    <t>20 нед.</t>
  </si>
  <si>
    <t>УП-0</t>
  </si>
  <si>
    <t>ПП-4</t>
  </si>
  <si>
    <t>8к/экз.</t>
  </si>
  <si>
    <t>Учебная практика-1 нед</t>
  </si>
  <si>
    <t>Производственная практика-6 нед.</t>
  </si>
  <si>
    <t>7*</t>
  </si>
  <si>
    <t>ПП-3</t>
  </si>
  <si>
    <t>12 нед.</t>
  </si>
  <si>
    <t>УП-3</t>
  </si>
  <si>
    <t>ПП-6</t>
  </si>
  <si>
    <t>4 нед.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</si>
</sst>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3" x14ac:knownFonts="1">
    <font>
      <sz val="11"/>
      <color theme="1"/>
      <name val="Calibri"/>
      <family val="2"/>
      <scheme val="minor"/>
    </font>
    <font>
      <b/>
      <sz val="11"/>
      <color indexed="10"/>
      <name val="Courier New"/>
      <family val="3"/>
      <charset val="204"/>
    </font>
    <font>
      <sz val="11"/>
      <color indexed="8"/>
      <name val="Courier New"/>
      <family val="3"/>
      <charset val="204"/>
    </font>
    <font>
      <sz val="11"/>
      <name val="Courier New"/>
      <family val="3"/>
      <charset val="204"/>
    </font>
    <font>
      <sz val="11"/>
      <name val="Times New Roman"/>
      <family val="1"/>
      <charset val="204"/>
    </font>
    <font>
      <i/>
      <sz val="11"/>
      <color indexed="8"/>
      <name val="Courier New"/>
      <family val="3"/>
      <charset val="204"/>
    </font>
    <font>
      <b/>
      <sz val="11"/>
      <name val="Times New Roman"/>
      <family val="1"/>
      <charset val="204"/>
    </font>
    <font>
      <b/>
      <sz val="11"/>
      <name val="Courier New"/>
      <family val="3"/>
      <charset val="204"/>
    </font>
    <font>
      <sz val="11"/>
      <color theme="1"/>
      <name val="Times New Roman"/>
      <family val="1"/>
      <charset val="204"/>
    </font>
    <font>
      <b/>
      <sz val="11"/>
      <color indexed="10"/>
      <name val="Calibri"/>
      <family val="2"/>
      <charset val="204"/>
    </font>
    <font>
      <sz val="11"/>
      <name val="Calibri"/>
      <family val="2"/>
      <charset val="204"/>
      <scheme val="minor"/>
    </font>
    <font>
      <b/>
      <sz val="14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1"/>
      <color indexed="8"/>
      <name val="Calibri"/>
      <family val="2"/>
      <charset val="204"/>
    </font>
    <font>
      <i/>
      <sz val="9"/>
      <color indexed="8"/>
      <name val="Times New Roman"/>
      <family val="1"/>
      <charset val="204"/>
    </font>
    <font>
      <i/>
      <sz val="11"/>
      <color indexed="8"/>
      <name val="Calibri"/>
      <family val="2"/>
      <charset val="204"/>
    </font>
    <font>
      <sz val="11"/>
      <color indexed="18"/>
      <name val="Courier New"/>
      <family val="3"/>
      <charset val="204"/>
    </font>
    <font>
      <b/>
      <sz val="11"/>
      <color indexed="18"/>
      <name val="Calibri"/>
      <family val="2"/>
      <charset val="204"/>
    </font>
    <font>
      <sz val="11"/>
      <color indexed="18"/>
      <name val="Calibri"/>
      <family val="2"/>
      <charset val="204"/>
    </font>
    <font>
      <b/>
      <sz val="10"/>
      <name val="Times New Roman"/>
      <family val="1"/>
      <charset val="204"/>
    </font>
    <font>
      <b/>
      <sz val="11"/>
      <name val="Calibri"/>
      <family val="2"/>
      <charset val="204"/>
    </font>
    <font>
      <sz val="10"/>
      <name val="Times New Roman"/>
      <family val="1"/>
      <charset val="204"/>
    </font>
    <font>
      <sz val="11"/>
      <name val="Calibri"/>
      <family val="2"/>
      <charset val="204"/>
    </font>
    <font>
      <b/>
      <sz val="11"/>
      <name val="Calibri"/>
      <family val="2"/>
      <charset val="204"/>
      <scheme val="minor"/>
    </font>
    <font>
      <sz val="9"/>
      <name val="Courier New"/>
      <family val="3"/>
      <charset val="204"/>
    </font>
    <font>
      <b/>
      <sz val="10"/>
      <name val="Courier New"/>
      <family val="3"/>
      <charset val="204"/>
    </font>
    <font>
      <sz val="10"/>
      <name val="Courier New"/>
      <family val="3"/>
      <charset val="204"/>
    </font>
    <font>
      <b/>
      <sz val="11"/>
      <color indexed="1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name val="Calibri"/>
      <family val="2"/>
      <scheme val="minor"/>
    </font>
    <font>
      <sz val="9"/>
      <name val="Times New Roman"/>
      <family val="1"/>
      <charset val="204"/>
    </font>
    <font>
      <sz val="11"/>
      <color rgb="FFFF0000"/>
      <name val="Times New Roman"/>
      <family val="1"/>
      <charset val="204"/>
    </font>
  </fonts>
  <fills count="22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EECE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theme="7" tint="0.59999389629810485"/>
        <bgColor indexed="64"/>
      </patternFill>
    </fill>
  </fills>
  <borders count="7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997">
    <xf numFmtId="0" fontId="0" fillId="0" borderId="0" xfId="0"/>
    <xf numFmtId="0" fontId="4" fillId="6" borderId="11" xfId="0" applyFont="1" applyFill="1" applyBorder="1" applyAlignment="1">
      <alignment horizontal="center" vertical="top" wrapText="1"/>
    </xf>
    <xf numFmtId="0" fontId="4" fillId="0" borderId="14" xfId="0" applyFont="1" applyFill="1" applyBorder="1" applyAlignment="1">
      <alignment horizontal="center" vertical="top" wrapText="1"/>
    </xf>
    <xf numFmtId="0" fontId="4" fillId="0" borderId="13" xfId="0" applyFont="1" applyFill="1" applyBorder="1" applyAlignment="1">
      <alignment horizontal="center" wrapText="1"/>
    </xf>
    <xf numFmtId="0" fontId="4" fillId="0" borderId="14" xfId="0" applyFont="1" applyFill="1" applyBorder="1" applyAlignment="1">
      <alignment horizontal="center" wrapText="1"/>
    </xf>
    <xf numFmtId="0" fontId="4" fillId="0" borderId="43" xfId="0" applyFont="1" applyFill="1" applyBorder="1" applyAlignment="1">
      <alignment vertical="top" wrapText="1"/>
    </xf>
    <xf numFmtId="0" fontId="4" fillId="0" borderId="0" xfId="0" applyFont="1" applyFill="1" applyBorder="1" applyAlignment="1">
      <alignment vertical="top" wrapText="1"/>
    </xf>
    <xf numFmtId="0" fontId="4" fillId="0" borderId="11" xfId="0" applyFont="1" applyFill="1" applyBorder="1" applyAlignment="1">
      <alignment horizontal="center" vertical="top" wrapText="1"/>
    </xf>
    <xf numFmtId="0" fontId="4" fillId="0" borderId="6" xfId="0" applyFont="1" applyFill="1" applyBorder="1" applyAlignment="1">
      <alignment wrapText="1"/>
    </xf>
    <xf numFmtId="0" fontId="4" fillId="0" borderId="14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wrapText="1"/>
    </xf>
    <xf numFmtId="0" fontId="4" fillId="0" borderId="0" xfId="0" applyFont="1" applyFill="1" applyBorder="1" applyAlignment="1">
      <alignment horizontal="center" wrapText="1"/>
    </xf>
    <xf numFmtId="0" fontId="4" fillId="0" borderId="29" xfId="0" applyFont="1" applyFill="1" applyBorder="1" applyAlignment="1">
      <alignment horizontal="center" vertical="center" wrapText="1"/>
    </xf>
    <xf numFmtId="0" fontId="4" fillId="0" borderId="30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wrapText="1"/>
    </xf>
    <xf numFmtId="0" fontId="0" fillId="3" borderId="0" xfId="0" applyFill="1"/>
    <xf numFmtId="0" fontId="4" fillId="0" borderId="43" xfId="0" applyFont="1" applyFill="1" applyBorder="1" applyAlignment="1">
      <alignment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11" fillId="0" borderId="20" xfId="0" applyFont="1" applyBorder="1" applyAlignment="1">
      <alignment horizontal="center" vertical="top" wrapText="1"/>
    </xf>
    <xf numFmtId="0" fontId="11" fillId="0" borderId="18" xfId="0" applyFont="1" applyBorder="1" applyAlignment="1">
      <alignment horizontal="center" wrapText="1"/>
    </xf>
    <xf numFmtId="0" fontId="12" fillId="0" borderId="20" xfId="0" applyFont="1" applyBorder="1" applyAlignment="1">
      <alignment horizontal="center" vertical="top" wrapText="1"/>
    </xf>
    <xf numFmtId="0" fontId="12" fillId="0" borderId="18" xfId="0" applyFont="1" applyBorder="1" applyAlignment="1">
      <alignment vertical="top" wrapText="1"/>
    </xf>
    <xf numFmtId="0" fontId="0" fillId="10" borderId="0" xfId="0" applyFill="1"/>
    <xf numFmtId="0" fontId="0" fillId="0" borderId="29" xfId="0" applyBorder="1" applyAlignment="1">
      <alignment textRotation="90"/>
    </xf>
    <xf numFmtId="0" fontId="0" fillId="0" borderId="29" xfId="0" applyBorder="1" applyAlignment="1">
      <alignment textRotation="90" wrapText="1"/>
    </xf>
    <xf numFmtId="16" fontId="0" fillId="0" borderId="29" xfId="0" applyNumberFormat="1" applyBorder="1" applyAlignment="1">
      <alignment textRotation="90"/>
    </xf>
    <xf numFmtId="0" fontId="0" fillId="11" borderId="29" xfId="0" applyFill="1" applyBorder="1" applyAlignment="1">
      <alignment textRotation="90"/>
    </xf>
    <xf numFmtId="0" fontId="0" fillId="10" borderId="29" xfId="0" applyFill="1" applyBorder="1" applyAlignment="1">
      <alignment textRotation="90"/>
    </xf>
    <xf numFmtId="0" fontId="0" fillId="3" borderId="29" xfId="0" applyFill="1" applyBorder="1" applyAlignment="1">
      <alignment textRotation="90"/>
    </xf>
    <xf numFmtId="0" fontId="0" fillId="12" borderId="29" xfId="0" applyFill="1" applyBorder="1" applyAlignment="1">
      <alignment textRotation="90"/>
    </xf>
    <xf numFmtId="0" fontId="9" fillId="0" borderId="28" xfId="0" applyFont="1" applyBorder="1"/>
    <xf numFmtId="0" fontId="9" fillId="0" borderId="29" xfId="0" applyFont="1" applyBorder="1"/>
    <xf numFmtId="0" fontId="9" fillId="10" borderId="29" xfId="0" applyFont="1" applyFill="1" applyBorder="1"/>
    <xf numFmtId="0" fontId="14" fillId="0" borderId="28" xfId="0" applyFont="1" applyBorder="1"/>
    <xf numFmtId="0" fontId="0" fillId="0" borderId="29" xfId="0" applyBorder="1"/>
    <xf numFmtId="0" fontId="0" fillId="10" borderId="29" xfId="0" applyFill="1" applyBorder="1"/>
    <xf numFmtId="0" fontId="0" fillId="11" borderId="29" xfId="0" applyFill="1" applyBorder="1"/>
    <xf numFmtId="0" fontId="0" fillId="3" borderId="29" xfId="0" applyFill="1" applyBorder="1"/>
    <xf numFmtId="0" fontId="0" fillId="12" borderId="29" xfId="0" applyFill="1" applyBorder="1"/>
    <xf numFmtId="0" fontId="16" fillId="0" borderId="29" xfId="0" applyFont="1" applyBorder="1"/>
    <xf numFmtId="0" fontId="14" fillId="0" borderId="29" xfId="0" applyFont="1" applyBorder="1"/>
    <xf numFmtId="0" fontId="4" fillId="0" borderId="26" xfId="0" applyFont="1" applyFill="1" applyBorder="1" applyAlignment="1">
      <alignment horizontal="center" vertical="center" wrapText="1"/>
    </xf>
    <xf numFmtId="0" fontId="4" fillId="0" borderId="27" xfId="0" applyFont="1" applyFill="1" applyBorder="1" applyAlignment="1">
      <alignment horizontal="center" vertical="center" wrapText="1"/>
    </xf>
    <xf numFmtId="0" fontId="14" fillId="0" borderId="31" xfId="0" applyFont="1" applyBorder="1"/>
    <xf numFmtId="0" fontId="0" fillId="0" borderId="32" xfId="0" applyBorder="1"/>
    <xf numFmtId="0" fontId="0" fillId="10" borderId="32" xfId="0" applyFill="1" applyBorder="1"/>
    <xf numFmtId="0" fontId="0" fillId="11" borderId="32" xfId="0" applyFill="1" applyBorder="1"/>
    <xf numFmtId="0" fontId="0" fillId="3" borderId="32" xfId="0" applyFill="1" applyBorder="1"/>
    <xf numFmtId="0" fontId="0" fillId="12" borderId="32" xfId="0" applyFill="1" applyBorder="1"/>
    <xf numFmtId="0" fontId="9" fillId="0" borderId="32" xfId="0" applyFont="1" applyBorder="1"/>
    <xf numFmtId="0" fontId="18" fillId="0" borderId="63" xfId="0" applyFont="1" applyBorder="1"/>
    <xf numFmtId="0" fontId="19" fillId="0" borderId="58" xfId="0" applyFont="1" applyBorder="1"/>
    <xf numFmtId="0" fontId="19" fillId="10" borderId="58" xfId="0" applyFont="1" applyFill="1" applyBorder="1"/>
    <xf numFmtId="0" fontId="19" fillId="11" borderId="58" xfId="0" applyFont="1" applyFill="1" applyBorder="1"/>
    <xf numFmtId="0" fontId="19" fillId="12" borderId="58" xfId="0" applyFont="1" applyFill="1" applyBorder="1"/>
    <xf numFmtId="0" fontId="9" fillId="0" borderId="59" xfId="0" applyFont="1" applyBorder="1"/>
    <xf numFmtId="0" fontId="18" fillId="0" borderId="47" xfId="0" applyFont="1" applyBorder="1"/>
    <xf numFmtId="0" fontId="19" fillId="0" borderId="37" xfId="0" applyFont="1" applyBorder="1"/>
    <xf numFmtId="0" fontId="19" fillId="10" borderId="37" xfId="0" applyFont="1" applyFill="1" applyBorder="1"/>
    <xf numFmtId="0" fontId="19" fillId="11" borderId="37" xfId="0" applyFont="1" applyFill="1" applyBorder="1"/>
    <xf numFmtId="0" fontId="19" fillId="12" borderId="37" xfId="0" applyFont="1" applyFill="1" applyBorder="1"/>
    <xf numFmtId="0" fontId="9" fillId="0" borderId="38" xfId="0" applyFont="1" applyBorder="1"/>
    <xf numFmtId="0" fontId="9" fillId="13" borderId="29" xfId="0" applyFont="1" applyFill="1" applyBorder="1"/>
    <xf numFmtId="0" fontId="21" fillId="2" borderId="63" xfId="0" applyFont="1" applyFill="1" applyBorder="1"/>
    <xf numFmtId="0" fontId="21" fillId="2" borderId="58" xfId="0" applyFont="1" applyFill="1" applyBorder="1"/>
    <xf numFmtId="0" fontId="21" fillId="0" borderId="28" xfId="0" applyFont="1" applyBorder="1"/>
    <xf numFmtId="0" fontId="10" fillId="0" borderId="29" xfId="0" applyFont="1" applyBorder="1"/>
    <xf numFmtId="0" fontId="21" fillId="0" borderId="29" xfId="0" applyFont="1" applyBorder="1"/>
    <xf numFmtId="0" fontId="21" fillId="0" borderId="57" xfId="0" applyFont="1" applyBorder="1"/>
    <xf numFmtId="0" fontId="21" fillId="15" borderId="11" xfId="0" applyFont="1" applyFill="1" applyBorder="1"/>
    <xf numFmtId="0" fontId="21" fillId="11" borderId="50" xfId="0" applyFont="1" applyFill="1" applyBorder="1"/>
    <xf numFmtId="0" fontId="21" fillId="11" borderId="27" xfId="0" applyFont="1" applyFill="1" applyBorder="1"/>
    <xf numFmtId="0" fontId="10" fillId="0" borderId="28" xfId="0" applyFont="1" applyFill="1" applyBorder="1"/>
    <xf numFmtId="0" fontId="10" fillId="0" borderId="57" xfId="0" applyFont="1" applyBorder="1"/>
    <xf numFmtId="0" fontId="10" fillId="16" borderId="51" xfId="0" applyFont="1" applyFill="1" applyBorder="1"/>
    <xf numFmtId="0" fontId="23" fillId="16" borderId="29" xfId="0" applyFont="1" applyFill="1" applyBorder="1"/>
    <xf numFmtId="0" fontId="23" fillId="16" borderId="30" xfId="0" applyFont="1" applyFill="1" applyBorder="1"/>
    <xf numFmtId="0" fontId="21" fillId="15" borderId="43" xfId="0" applyFont="1" applyFill="1" applyBorder="1"/>
    <xf numFmtId="0" fontId="21" fillId="11" borderId="26" xfId="0" applyFont="1" applyFill="1" applyBorder="1"/>
    <xf numFmtId="0" fontId="21" fillId="0" borderId="29" xfId="0" applyFont="1" applyFill="1" applyBorder="1"/>
    <xf numFmtId="0" fontId="21" fillId="0" borderId="57" xfId="0" applyFont="1" applyFill="1" applyBorder="1"/>
    <xf numFmtId="0" fontId="21" fillId="0" borderId="28" xfId="0" applyFont="1" applyFill="1" applyBorder="1"/>
    <xf numFmtId="0" fontId="23" fillId="16" borderId="51" xfId="0" applyFont="1" applyFill="1" applyBorder="1"/>
    <xf numFmtId="0" fontId="10" fillId="3" borderId="28" xfId="0" applyFont="1" applyFill="1" applyBorder="1"/>
    <xf numFmtId="0" fontId="10" fillId="3" borderId="29" xfId="0" applyFont="1" applyFill="1" applyBorder="1"/>
    <xf numFmtId="0" fontId="10" fillId="3" borderId="57" xfId="0" applyFont="1" applyFill="1" applyBorder="1"/>
    <xf numFmtId="0" fontId="10" fillId="0" borderId="29" xfId="0" applyFont="1" applyFill="1" applyBorder="1"/>
    <xf numFmtId="0" fontId="10" fillId="0" borderId="57" xfId="0" applyFont="1" applyFill="1" applyBorder="1"/>
    <xf numFmtId="0" fontId="23" fillId="0" borderId="29" xfId="0" applyFont="1" applyBorder="1"/>
    <xf numFmtId="0" fontId="23" fillId="0" borderId="29" xfId="0" applyFont="1" applyBorder="1" applyAlignment="1">
      <alignment horizontal="center" vertical="center"/>
    </xf>
    <xf numFmtId="0" fontId="23" fillId="0" borderId="57" xfId="0" applyFont="1" applyBorder="1" applyAlignment="1">
      <alignment horizontal="center" vertical="center"/>
    </xf>
    <xf numFmtId="0" fontId="23" fillId="0" borderId="40" xfId="0" applyFont="1" applyBorder="1" applyAlignment="1">
      <alignment horizontal="center" vertical="center"/>
    </xf>
    <xf numFmtId="0" fontId="21" fillId="0" borderId="31" xfId="0" applyFont="1" applyBorder="1"/>
    <xf numFmtId="0" fontId="10" fillId="0" borderId="32" xfId="0" applyFont="1" applyBorder="1"/>
    <xf numFmtId="0" fontId="10" fillId="0" borderId="62" xfId="0" applyFont="1" applyBorder="1"/>
    <xf numFmtId="0" fontId="21" fillId="15" borderId="8" xfId="0" applyFont="1" applyFill="1" applyBorder="1"/>
    <xf numFmtId="0" fontId="21" fillId="11" borderId="65" xfId="0" applyFont="1" applyFill="1" applyBorder="1"/>
    <xf numFmtId="0" fontId="21" fillId="11" borderId="36" xfId="0" applyFont="1" applyFill="1" applyBorder="1"/>
    <xf numFmtId="0" fontId="10" fillId="0" borderId="31" xfId="0" applyFont="1" applyFill="1" applyBorder="1"/>
    <xf numFmtId="0" fontId="23" fillId="0" borderId="32" xfId="0" applyFont="1" applyBorder="1" applyAlignment="1">
      <alignment horizontal="center" vertical="center"/>
    </xf>
    <xf numFmtId="0" fontId="23" fillId="0" borderId="62" xfId="0" applyFont="1" applyBorder="1" applyAlignment="1">
      <alignment horizontal="center" vertical="center"/>
    </xf>
    <xf numFmtId="0" fontId="21" fillId="15" borderId="0" xfId="0" applyFont="1" applyFill="1" applyBorder="1"/>
    <xf numFmtId="0" fontId="21" fillId="11" borderId="35" xfId="0" applyFont="1" applyFill="1" applyBorder="1"/>
    <xf numFmtId="0" fontId="23" fillId="0" borderId="41" xfId="0" applyFont="1" applyBorder="1" applyAlignment="1">
      <alignment horizontal="center" vertical="center"/>
    </xf>
    <xf numFmtId="0" fontId="10" fillId="5" borderId="58" xfId="0" applyFont="1" applyFill="1" applyBorder="1"/>
    <xf numFmtId="0" fontId="10" fillId="5" borderId="67" xfId="0" applyFont="1" applyFill="1" applyBorder="1"/>
    <xf numFmtId="0" fontId="21" fillId="5" borderId="56" xfId="0" applyFont="1" applyFill="1" applyBorder="1"/>
    <xf numFmtId="0" fontId="21" fillId="5" borderId="68" xfId="0" applyFont="1" applyFill="1" applyBorder="1"/>
    <xf numFmtId="0" fontId="21" fillId="5" borderId="59" xfId="0" applyFont="1" applyFill="1" applyBorder="1"/>
    <xf numFmtId="0" fontId="10" fillId="5" borderId="63" xfId="0" applyFont="1" applyFill="1" applyBorder="1"/>
    <xf numFmtId="0" fontId="10" fillId="5" borderId="68" xfId="0" applyFont="1" applyFill="1" applyBorder="1"/>
    <xf numFmtId="0" fontId="23" fillId="5" borderId="59" xfId="0" applyFont="1" applyFill="1" applyBorder="1"/>
    <xf numFmtId="0" fontId="21" fillId="5" borderId="52" xfId="0" applyFont="1" applyFill="1" applyBorder="1"/>
    <xf numFmtId="0" fontId="21" fillId="5" borderId="58" xfId="0" applyFont="1" applyFill="1" applyBorder="1"/>
    <xf numFmtId="0" fontId="10" fillId="5" borderId="64" xfId="0" applyFont="1" applyFill="1" applyBorder="1"/>
    <xf numFmtId="0" fontId="10" fillId="5" borderId="29" xfId="0" applyFont="1" applyFill="1" applyBorder="1"/>
    <xf numFmtId="0" fontId="23" fillId="5" borderId="51" xfId="0" applyFont="1" applyFill="1" applyBorder="1"/>
    <xf numFmtId="0" fontId="23" fillId="5" borderId="29" xfId="0" applyFont="1" applyFill="1" applyBorder="1"/>
    <xf numFmtId="0" fontId="23" fillId="5" borderId="30" xfId="0" applyFont="1" applyFill="1" applyBorder="1"/>
    <xf numFmtId="0" fontId="21" fillId="5" borderId="43" xfId="0" applyFont="1" applyFill="1" applyBorder="1"/>
    <xf numFmtId="0" fontId="21" fillId="5" borderId="50" xfId="0" applyFont="1" applyFill="1" applyBorder="1"/>
    <xf numFmtId="0" fontId="21" fillId="5" borderId="26" xfId="0" applyFont="1" applyFill="1" applyBorder="1"/>
    <xf numFmtId="0" fontId="21" fillId="5" borderId="27" xfId="0" applyFont="1" applyFill="1" applyBorder="1"/>
    <xf numFmtId="0" fontId="10" fillId="5" borderId="40" xfId="0" applyFont="1" applyFill="1" applyBorder="1"/>
    <xf numFmtId="0" fontId="10" fillId="5" borderId="37" xfId="0" applyFont="1" applyFill="1" applyBorder="1"/>
    <xf numFmtId="0" fontId="10" fillId="5" borderId="61" xfId="0" applyFont="1" applyFill="1" applyBorder="1"/>
    <xf numFmtId="0" fontId="21" fillId="5" borderId="69" xfId="0" applyFont="1" applyFill="1" applyBorder="1"/>
    <xf numFmtId="0" fontId="21" fillId="5" borderId="54" xfId="0" applyFont="1" applyFill="1" applyBorder="1"/>
    <xf numFmtId="0" fontId="10" fillId="5" borderId="47" xfId="0" applyFont="1" applyFill="1" applyBorder="1"/>
    <xf numFmtId="0" fontId="10" fillId="5" borderId="60" xfId="0" applyFont="1" applyFill="1" applyBorder="1"/>
    <xf numFmtId="0" fontId="10" fillId="5" borderId="38" xfId="0" applyFont="1" applyFill="1" applyBorder="1"/>
    <xf numFmtId="0" fontId="21" fillId="5" borderId="17" xfId="0" applyFont="1" applyFill="1" applyBorder="1"/>
    <xf numFmtId="0" fontId="21" fillId="5" borderId="39" xfId="0" applyFont="1" applyFill="1" applyBorder="1"/>
    <xf numFmtId="0" fontId="10" fillId="5" borderId="70" xfId="0" applyFont="1" applyFill="1" applyBorder="1"/>
    <xf numFmtId="0" fontId="21" fillId="15" borderId="56" xfId="0" applyFont="1" applyFill="1" applyBorder="1"/>
    <xf numFmtId="0" fontId="21" fillId="11" borderId="68" xfId="0" applyFont="1" applyFill="1" applyBorder="1"/>
    <xf numFmtId="0" fontId="21" fillId="11" borderId="59" xfId="0" applyFont="1" applyFill="1" applyBorder="1"/>
    <xf numFmtId="0" fontId="21" fillId="15" borderId="20" xfId="0" applyFont="1" applyFill="1" applyBorder="1"/>
    <xf numFmtId="0" fontId="21" fillId="11" borderId="69" xfId="0" applyFont="1" applyFill="1" applyBorder="1"/>
    <xf numFmtId="0" fontId="21" fillId="11" borderId="54" xfId="0" applyFont="1" applyFill="1" applyBorder="1"/>
    <xf numFmtId="0" fontId="10" fillId="0" borderId="40" xfId="0" applyFont="1" applyBorder="1" applyAlignment="1">
      <alignment horizontal="center"/>
    </xf>
    <xf numFmtId="0" fontId="23" fillId="0" borderId="40" xfId="0" applyFont="1" applyBorder="1" applyAlignment="1">
      <alignment horizontal="center"/>
    </xf>
    <xf numFmtId="0" fontId="21" fillId="0" borderId="29" xfId="0" applyFont="1" applyBorder="1" applyAlignment="1">
      <alignment horizontal="center"/>
    </xf>
    <xf numFmtId="0" fontId="10" fillId="5" borderId="64" xfId="0" applyFont="1" applyFill="1" applyBorder="1" applyAlignment="1">
      <alignment horizontal="center"/>
    </xf>
    <xf numFmtId="0" fontId="10" fillId="5" borderId="40" xfId="0" applyFont="1" applyFill="1" applyBorder="1" applyAlignment="1">
      <alignment horizontal="center"/>
    </xf>
    <xf numFmtId="0" fontId="10" fillId="5" borderId="70" xfId="0" applyFont="1" applyFill="1" applyBorder="1" applyAlignment="1">
      <alignment horizontal="center"/>
    </xf>
    <xf numFmtId="0" fontId="24" fillId="5" borderId="63" xfId="0" applyFont="1" applyFill="1" applyBorder="1"/>
    <xf numFmtId="0" fontId="24" fillId="5" borderId="28" xfId="0" applyFont="1" applyFill="1" applyBorder="1"/>
    <xf numFmtId="0" fontId="24" fillId="5" borderId="47" xfId="0" applyFont="1" applyFill="1" applyBorder="1"/>
    <xf numFmtId="0" fontId="21" fillId="0" borderId="32" xfId="0" applyFont="1" applyBorder="1"/>
    <xf numFmtId="0" fontId="21" fillId="0" borderId="31" xfId="0" applyFont="1" applyFill="1" applyBorder="1"/>
    <xf numFmtId="0" fontId="23" fillId="16" borderId="66" xfId="0" applyFont="1" applyFill="1" applyBorder="1"/>
    <xf numFmtId="0" fontId="23" fillId="16" borderId="32" xfId="0" applyFont="1" applyFill="1" applyBorder="1"/>
    <xf numFmtId="0" fontId="23" fillId="16" borderId="33" xfId="0" applyFont="1" applyFill="1" applyBorder="1"/>
    <xf numFmtId="0" fontId="10" fillId="0" borderId="41" xfId="0" applyFont="1" applyBorder="1" applyAlignment="1">
      <alignment horizontal="center"/>
    </xf>
    <xf numFmtId="0" fontId="21" fillId="0" borderId="25" xfId="0" applyFont="1" applyBorder="1"/>
    <xf numFmtId="0" fontId="21" fillId="0" borderId="26" xfId="0" applyFont="1" applyFill="1" applyBorder="1"/>
    <xf numFmtId="0" fontId="10" fillId="3" borderId="25" xfId="0" applyFont="1" applyFill="1" applyBorder="1"/>
    <xf numFmtId="0" fontId="10" fillId="3" borderId="26" xfId="0" applyFont="1" applyFill="1" applyBorder="1"/>
    <xf numFmtId="0" fontId="10" fillId="3" borderId="55" xfId="0" applyFont="1" applyFill="1" applyBorder="1"/>
    <xf numFmtId="0" fontId="10" fillId="16" borderId="50" xfId="0" applyFont="1" applyFill="1" applyBorder="1"/>
    <xf numFmtId="0" fontId="23" fillId="16" borderId="26" xfId="0" applyFont="1" applyFill="1" applyBorder="1"/>
    <xf numFmtId="0" fontId="23" fillId="16" borderId="27" xfId="0" applyFont="1" applyFill="1" applyBorder="1"/>
    <xf numFmtId="0" fontId="10" fillId="0" borderId="42" xfId="0" applyFont="1" applyBorder="1" applyAlignment="1">
      <alignment horizontal="center"/>
    </xf>
    <xf numFmtId="0" fontId="10" fillId="16" borderId="68" xfId="0" applyFont="1" applyFill="1" applyBorder="1"/>
    <xf numFmtId="0" fontId="23" fillId="16" borderId="58" xfId="0" applyFont="1" applyFill="1" applyBorder="1"/>
    <xf numFmtId="0" fontId="23" fillId="16" borderId="59" xfId="0" applyFont="1" applyFill="1" applyBorder="1"/>
    <xf numFmtId="0" fontId="21" fillId="15" borderId="52" xfId="0" applyFont="1" applyFill="1" applyBorder="1"/>
    <xf numFmtId="0" fontId="21" fillId="11" borderId="58" xfId="0" applyFont="1" applyFill="1" applyBorder="1"/>
    <xf numFmtId="0" fontId="21" fillId="2" borderId="64" xfId="0" applyFont="1" applyFill="1" applyBorder="1" applyAlignment="1">
      <alignment horizontal="center"/>
    </xf>
    <xf numFmtId="0" fontId="21" fillId="2" borderId="47" xfId="0" applyFont="1" applyFill="1" applyBorder="1"/>
    <xf numFmtId="0" fontId="21" fillId="2" borderId="37" xfId="0" applyFont="1" applyFill="1" applyBorder="1"/>
    <xf numFmtId="0" fontId="10" fillId="16" borderId="60" xfId="0" applyFont="1" applyFill="1" applyBorder="1"/>
    <xf numFmtId="0" fontId="23" fillId="16" borderId="37" xfId="0" applyFont="1" applyFill="1" applyBorder="1"/>
    <xf numFmtId="0" fontId="23" fillId="16" borderId="38" xfId="0" applyFont="1" applyFill="1" applyBorder="1"/>
    <xf numFmtId="0" fontId="21" fillId="15" borderId="17" xfId="0" applyFont="1" applyFill="1" applyBorder="1"/>
    <xf numFmtId="0" fontId="21" fillId="11" borderId="39" xfId="0" applyFont="1" applyFill="1" applyBorder="1"/>
    <xf numFmtId="0" fontId="21" fillId="2" borderId="70" xfId="0" applyFont="1" applyFill="1" applyBorder="1" applyAlignment="1">
      <alignment horizontal="center"/>
    </xf>
    <xf numFmtId="0" fontId="10" fillId="3" borderId="31" xfId="0" applyFont="1" applyFill="1" applyBorder="1"/>
    <xf numFmtId="0" fontId="10" fillId="16" borderId="66" xfId="0" applyFont="1" applyFill="1" applyBorder="1"/>
    <xf numFmtId="0" fontId="10" fillId="0" borderId="26" xfId="0" applyFont="1" applyBorder="1"/>
    <xf numFmtId="0" fontId="10" fillId="0" borderId="55" xfId="0" applyFont="1" applyBorder="1"/>
    <xf numFmtId="0" fontId="10" fillId="0" borderId="25" xfId="0" applyFont="1" applyFill="1" applyBorder="1"/>
    <xf numFmtId="0" fontId="10" fillId="0" borderId="26" xfId="0" applyFont="1" applyFill="1" applyBorder="1"/>
    <xf numFmtId="0" fontId="10" fillId="0" borderId="55" xfId="0" applyFont="1" applyFill="1" applyBorder="1"/>
    <xf numFmtId="0" fontId="23" fillId="2" borderId="64" xfId="0" applyFont="1" applyFill="1" applyBorder="1" applyAlignment="1">
      <alignment horizontal="center"/>
    </xf>
    <xf numFmtId="0" fontId="23" fillId="2" borderId="70" xfId="0" applyFont="1" applyFill="1" applyBorder="1" applyAlignment="1">
      <alignment horizontal="center"/>
    </xf>
    <xf numFmtId="0" fontId="23" fillId="0" borderId="26" xfId="0" applyFont="1" applyBorder="1"/>
    <xf numFmtId="0" fontId="23" fillId="0" borderId="42" xfId="0" applyFont="1" applyBorder="1" applyAlignment="1">
      <alignment horizontal="center"/>
    </xf>
    <xf numFmtId="0" fontId="21" fillId="0" borderId="26" xfId="0" applyFont="1" applyBorder="1"/>
    <xf numFmtId="0" fontId="21" fillId="0" borderId="55" xfId="0" applyFont="1" applyBorder="1"/>
    <xf numFmtId="0" fontId="21" fillId="2" borderId="59" xfId="0" applyFont="1" applyFill="1" applyBorder="1" applyAlignment="1">
      <alignment horizontal="center"/>
    </xf>
    <xf numFmtId="0" fontId="21" fillId="2" borderId="38" xfId="0" applyFont="1" applyFill="1" applyBorder="1" applyAlignment="1">
      <alignment horizontal="center"/>
    </xf>
    <xf numFmtId="0" fontId="21" fillId="5" borderId="63" xfId="0" applyFont="1" applyFill="1" applyBorder="1"/>
    <xf numFmtId="0" fontId="21" fillId="5" borderId="45" xfId="0" applyFont="1" applyFill="1" applyBorder="1"/>
    <xf numFmtId="0" fontId="21" fillId="5" borderId="37" xfId="0" applyFont="1" applyFill="1" applyBorder="1"/>
    <xf numFmtId="0" fontId="21" fillId="5" borderId="60" xfId="0" applyFont="1" applyFill="1" applyBorder="1"/>
    <xf numFmtId="0" fontId="21" fillId="5" borderId="38" xfId="0" applyFont="1" applyFill="1" applyBorder="1"/>
    <xf numFmtId="0" fontId="21" fillId="5" borderId="47" xfId="0" applyFont="1" applyFill="1" applyBorder="1"/>
    <xf numFmtId="0" fontId="21" fillId="0" borderId="11" xfId="0" applyFont="1" applyBorder="1"/>
    <xf numFmtId="0" fontId="10" fillId="0" borderId="25" xfId="0" applyFont="1" applyBorder="1"/>
    <xf numFmtId="0" fontId="21" fillId="17" borderId="50" xfId="0" applyFont="1" applyFill="1" applyBorder="1"/>
    <xf numFmtId="0" fontId="10" fillId="18" borderId="50" xfId="0" applyFont="1" applyFill="1" applyBorder="1"/>
    <xf numFmtId="0" fontId="10" fillId="18" borderId="26" xfId="0" applyFont="1" applyFill="1" applyBorder="1"/>
    <xf numFmtId="0" fontId="10" fillId="19" borderId="26" xfId="0" applyFont="1" applyFill="1" applyBorder="1"/>
    <xf numFmtId="0" fontId="10" fillId="20" borderId="26" xfId="0" applyFont="1" applyFill="1" applyBorder="1"/>
    <xf numFmtId="0" fontId="21" fillId="17" borderId="27" xfId="0" applyFont="1" applyFill="1" applyBorder="1"/>
    <xf numFmtId="0" fontId="21" fillId="11" borderId="25" xfId="0" applyFont="1" applyFill="1" applyBorder="1"/>
    <xf numFmtId="0" fontId="21" fillId="0" borderId="14" xfId="0" applyFont="1" applyBorder="1"/>
    <xf numFmtId="0" fontId="10" fillId="0" borderId="28" xfId="0" applyFont="1" applyBorder="1"/>
    <xf numFmtId="0" fontId="21" fillId="17" borderId="51" xfId="0" applyFont="1" applyFill="1" applyBorder="1"/>
    <xf numFmtId="0" fontId="21" fillId="11" borderId="29" xfId="0" applyFont="1" applyFill="1" applyBorder="1"/>
    <xf numFmtId="0" fontId="21" fillId="11" borderId="30" xfId="0" applyFont="1" applyFill="1" applyBorder="1"/>
    <xf numFmtId="0" fontId="10" fillId="18" borderId="51" xfId="0" applyFont="1" applyFill="1" applyBorder="1"/>
    <xf numFmtId="0" fontId="10" fillId="18" borderId="29" xfId="0" applyFont="1" applyFill="1" applyBorder="1"/>
    <xf numFmtId="0" fontId="10" fillId="19" borderId="29" xfId="0" applyFont="1" applyFill="1" applyBorder="1"/>
    <xf numFmtId="0" fontId="10" fillId="20" borderId="29" xfId="0" applyFont="1" applyFill="1" applyBorder="1"/>
    <xf numFmtId="0" fontId="21" fillId="17" borderId="30" xfId="0" applyFont="1" applyFill="1" applyBorder="1"/>
    <xf numFmtId="0" fontId="21" fillId="11" borderId="28" xfId="0" applyFont="1" applyFill="1" applyBorder="1"/>
    <xf numFmtId="0" fontId="21" fillId="0" borderId="16" xfId="0" applyFont="1" applyBorder="1"/>
    <xf numFmtId="0" fontId="10" fillId="0" borderId="31" xfId="0" applyFont="1" applyBorder="1"/>
    <xf numFmtId="0" fontId="21" fillId="0" borderId="62" xfId="0" applyFont="1" applyBorder="1"/>
    <xf numFmtId="0" fontId="21" fillId="17" borderId="66" xfId="0" applyFont="1" applyFill="1" applyBorder="1"/>
    <xf numFmtId="0" fontId="21" fillId="11" borderId="32" xfId="0" applyFont="1" applyFill="1" applyBorder="1"/>
    <xf numFmtId="0" fontId="21" fillId="11" borderId="33" xfId="0" applyFont="1" applyFill="1" applyBorder="1"/>
    <xf numFmtId="0" fontId="10" fillId="18" borderId="66" xfId="0" applyFont="1" applyFill="1" applyBorder="1"/>
    <xf numFmtId="0" fontId="10" fillId="18" borderId="32" xfId="0" applyFont="1" applyFill="1" applyBorder="1"/>
    <xf numFmtId="0" fontId="10" fillId="19" borderId="32" xfId="0" applyFont="1" applyFill="1" applyBorder="1"/>
    <xf numFmtId="0" fontId="10" fillId="20" borderId="32" xfId="0" applyFont="1" applyFill="1" applyBorder="1"/>
    <xf numFmtId="0" fontId="21" fillId="17" borderId="33" xfId="0" applyFont="1" applyFill="1" applyBorder="1"/>
    <xf numFmtId="0" fontId="21" fillId="11" borderId="31" xfId="0" applyFont="1" applyFill="1" applyBorder="1"/>
    <xf numFmtId="0" fontId="10" fillId="0" borderId="32" xfId="0" applyFont="1" applyFill="1" applyBorder="1"/>
    <xf numFmtId="0" fontId="10" fillId="0" borderId="62" xfId="0" applyFont="1" applyFill="1" applyBorder="1"/>
    <xf numFmtId="0" fontId="10" fillId="20" borderId="0" xfId="0" applyFont="1" applyFill="1" applyBorder="1"/>
    <xf numFmtId="0" fontId="23" fillId="0" borderId="29" xfId="0" applyFont="1" applyFill="1" applyBorder="1"/>
    <xf numFmtId="0" fontId="23" fillId="0" borderId="28" xfId="0" applyFont="1" applyBorder="1" applyAlignment="1">
      <alignment horizontal="center" vertical="center"/>
    </xf>
    <xf numFmtId="0" fontId="23" fillId="0" borderId="31" xfId="0" applyFont="1" applyBorder="1" applyAlignment="1">
      <alignment horizontal="center" vertical="center"/>
    </xf>
    <xf numFmtId="0" fontId="10" fillId="5" borderId="59" xfId="0" applyFont="1" applyFill="1" applyBorder="1"/>
    <xf numFmtId="0" fontId="21" fillId="5" borderId="14" xfId="0" applyFont="1" applyFill="1" applyBorder="1"/>
    <xf numFmtId="0" fontId="10" fillId="5" borderId="28" xfId="0" applyFont="1" applyFill="1" applyBorder="1"/>
    <xf numFmtId="0" fontId="10" fillId="5" borderId="57" xfId="0" applyFont="1" applyFill="1" applyBorder="1"/>
    <xf numFmtId="0" fontId="10" fillId="5" borderId="51" xfId="0" applyFont="1" applyFill="1" applyBorder="1"/>
    <xf numFmtId="0" fontId="10" fillId="5" borderId="30" xfId="0" applyFont="1" applyFill="1" applyBorder="1"/>
    <xf numFmtId="0" fontId="24" fillId="5" borderId="45" xfId="0" applyFont="1" applyFill="1" applyBorder="1"/>
    <xf numFmtId="0" fontId="10" fillId="5" borderId="69" xfId="0" applyFont="1" applyFill="1" applyBorder="1"/>
    <xf numFmtId="0" fontId="10" fillId="5" borderId="39" xfId="0" applyFont="1" applyFill="1" applyBorder="1"/>
    <xf numFmtId="0" fontId="21" fillId="5" borderId="58" xfId="0" applyFont="1" applyFill="1" applyBorder="1" applyAlignment="1">
      <alignment vertical="center"/>
    </xf>
    <xf numFmtId="0" fontId="21" fillId="5" borderId="59" xfId="0" applyFont="1" applyFill="1" applyBorder="1" applyAlignment="1">
      <alignment vertical="center"/>
    </xf>
    <xf numFmtId="0" fontId="21" fillId="5" borderId="37" xfId="0" applyFont="1" applyFill="1" applyBorder="1" applyAlignment="1">
      <alignment vertical="center"/>
    </xf>
    <xf numFmtId="0" fontId="21" fillId="5" borderId="38" xfId="0" applyFont="1" applyFill="1" applyBorder="1" applyAlignment="1">
      <alignment vertical="center"/>
    </xf>
    <xf numFmtId="0" fontId="21" fillId="0" borderId="26" xfId="0" applyFont="1" applyBorder="1" applyAlignment="1">
      <alignment vertical="center"/>
    </xf>
    <xf numFmtId="0" fontId="21" fillId="0" borderId="26" xfId="0" applyFont="1" applyFill="1" applyBorder="1" applyAlignment="1">
      <alignment vertical="center"/>
    </xf>
    <xf numFmtId="0" fontId="21" fillId="17" borderId="26" xfId="0" applyFont="1" applyFill="1" applyBorder="1" applyAlignment="1">
      <alignment vertical="center"/>
    </xf>
    <xf numFmtId="0" fontId="10" fillId="11" borderId="26" xfId="0" applyFont="1" applyFill="1" applyBorder="1" applyAlignment="1">
      <alignment vertical="center"/>
    </xf>
    <xf numFmtId="0" fontId="21" fillId="21" borderId="26" xfId="0" applyFont="1" applyFill="1" applyBorder="1" applyAlignment="1">
      <alignment horizontal="center" vertical="center"/>
    </xf>
    <xf numFmtId="0" fontId="21" fillId="14" borderId="26" xfId="0" applyFont="1" applyFill="1" applyBorder="1" applyAlignment="1">
      <alignment horizontal="center" vertical="center"/>
    </xf>
    <xf numFmtId="0" fontId="21" fillId="7" borderId="26" xfId="0" applyFont="1" applyFill="1" applyBorder="1" applyAlignment="1">
      <alignment vertical="center"/>
    </xf>
    <xf numFmtId="0" fontId="10" fillId="8" borderId="26" xfId="0" applyFont="1" applyFill="1" applyBorder="1" applyAlignment="1">
      <alignment vertical="center"/>
    </xf>
    <xf numFmtId="0" fontId="21" fillId="11" borderId="26" xfId="0" applyFont="1" applyFill="1" applyBorder="1" applyAlignment="1">
      <alignment vertical="center"/>
    </xf>
    <xf numFmtId="0" fontId="21" fillId="0" borderId="29" xfId="0" applyFont="1" applyBorder="1" applyAlignment="1">
      <alignment vertical="center"/>
    </xf>
    <xf numFmtId="0" fontId="21" fillId="0" borderId="29" xfId="0" applyFont="1" applyFill="1" applyBorder="1" applyAlignment="1">
      <alignment vertical="center"/>
    </xf>
    <xf numFmtId="0" fontId="21" fillId="17" borderId="29" xfId="0" applyFont="1" applyFill="1" applyBorder="1" applyAlignment="1">
      <alignment vertical="center"/>
    </xf>
    <xf numFmtId="0" fontId="21" fillId="11" borderId="29" xfId="0" applyFont="1" applyFill="1" applyBorder="1" applyAlignment="1">
      <alignment vertical="center"/>
    </xf>
    <xf numFmtId="0" fontId="21" fillId="0" borderId="32" xfId="0" applyFont="1" applyBorder="1" applyAlignment="1">
      <alignment vertical="center"/>
    </xf>
    <xf numFmtId="0" fontId="21" fillId="0" borderId="32" xfId="0" applyFont="1" applyFill="1" applyBorder="1" applyAlignment="1">
      <alignment vertical="center"/>
    </xf>
    <xf numFmtId="0" fontId="21" fillId="17" borderId="32" xfId="0" applyFont="1" applyFill="1" applyBorder="1" applyAlignment="1">
      <alignment vertical="center"/>
    </xf>
    <xf numFmtId="0" fontId="21" fillId="11" borderId="32" xfId="0" applyFont="1" applyFill="1" applyBorder="1" applyAlignment="1">
      <alignment vertical="center"/>
    </xf>
    <xf numFmtId="0" fontId="10" fillId="5" borderId="59" xfId="0" applyFont="1" applyFill="1" applyBorder="1" applyAlignment="1">
      <alignment vertical="center"/>
    </xf>
    <xf numFmtId="0" fontId="10" fillId="5" borderId="38" xfId="0" applyFont="1" applyFill="1" applyBorder="1" applyAlignment="1">
      <alignment vertical="center"/>
    </xf>
    <xf numFmtId="0" fontId="10" fillId="0" borderId="29" xfId="0" applyFont="1" applyBorder="1" applyAlignment="1">
      <alignment vertical="center"/>
    </xf>
    <xf numFmtId="0" fontId="10" fillId="0" borderId="29" xfId="0" applyFont="1" applyFill="1" applyBorder="1" applyAlignment="1">
      <alignment vertical="center"/>
    </xf>
    <xf numFmtId="0" fontId="10" fillId="11" borderId="29" xfId="0" applyFont="1" applyFill="1" applyBorder="1" applyAlignment="1">
      <alignment vertical="center"/>
    </xf>
    <xf numFmtId="0" fontId="10" fillId="21" borderId="29" xfId="0" applyFont="1" applyFill="1" applyBorder="1" applyAlignment="1">
      <alignment vertical="center"/>
    </xf>
    <xf numFmtId="0" fontId="10" fillId="14" borderId="29" xfId="0" applyFont="1" applyFill="1" applyBorder="1" applyAlignment="1">
      <alignment vertical="center"/>
    </xf>
    <xf numFmtId="0" fontId="10" fillId="7" borderId="26" xfId="0" applyFont="1" applyFill="1" applyBorder="1" applyAlignment="1">
      <alignment vertical="center"/>
    </xf>
    <xf numFmtId="0" fontId="21" fillId="8" borderId="26" xfId="0" applyFont="1" applyFill="1" applyBorder="1" applyAlignment="1">
      <alignment vertical="center"/>
    </xf>
    <xf numFmtId="0" fontId="10" fillId="7" borderId="29" xfId="0" applyFont="1" applyFill="1" applyBorder="1" applyAlignment="1">
      <alignment vertical="center"/>
    </xf>
    <xf numFmtId="0" fontId="21" fillId="8" borderId="29" xfId="0" applyFont="1" applyFill="1" applyBorder="1" applyAlignment="1">
      <alignment vertical="center"/>
    </xf>
    <xf numFmtId="0" fontId="23" fillId="0" borderId="26" xfId="0" applyFont="1" applyBorder="1" applyAlignment="1">
      <alignment vertical="center"/>
    </xf>
    <xf numFmtId="0" fontId="23" fillId="17" borderId="26" xfId="0" applyFont="1" applyFill="1" applyBorder="1" applyAlignment="1">
      <alignment vertical="center"/>
    </xf>
    <xf numFmtId="0" fontId="23" fillId="11" borderId="26" xfId="0" applyFont="1" applyFill="1" applyBorder="1" applyAlignment="1">
      <alignment vertical="center"/>
    </xf>
    <xf numFmtId="0" fontId="23" fillId="0" borderId="29" xfId="0" applyFont="1" applyBorder="1" applyAlignment="1">
      <alignment vertical="center"/>
    </xf>
    <xf numFmtId="0" fontId="23" fillId="17" borderId="29" xfId="0" applyFont="1" applyFill="1" applyBorder="1" applyAlignment="1">
      <alignment vertical="center"/>
    </xf>
    <xf numFmtId="0" fontId="21" fillId="21" borderId="29" xfId="0" applyFont="1" applyFill="1" applyBorder="1" applyAlignment="1">
      <alignment horizontal="center" vertical="center"/>
    </xf>
    <xf numFmtId="0" fontId="21" fillId="14" borderId="29" xfId="0" applyFont="1" applyFill="1" applyBorder="1" applyAlignment="1">
      <alignment horizontal="center" vertical="center"/>
    </xf>
    <xf numFmtId="0" fontId="23" fillId="0" borderId="29" xfId="0" applyFont="1" applyFill="1" applyBorder="1" applyAlignment="1">
      <alignment vertical="center"/>
    </xf>
    <xf numFmtId="0" fontId="3" fillId="5" borderId="11" xfId="0" applyFont="1" applyFill="1" applyBorder="1" applyAlignment="1">
      <alignment horizontal="center" vertical="center"/>
    </xf>
    <xf numFmtId="0" fontId="10" fillId="5" borderId="13" xfId="0" applyFont="1" applyFill="1" applyBorder="1" applyAlignment="1">
      <alignment horizontal="center" vertical="center" wrapText="1"/>
    </xf>
    <xf numFmtId="0" fontId="23" fillId="5" borderId="29" xfId="0" applyFont="1" applyFill="1" applyBorder="1" applyAlignment="1">
      <alignment horizontal="center" vertical="center"/>
    </xf>
    <xf numFmtId="0" fontId="21" fillId="5" borderId="26" xfId="0" applyFont="1" applyFill="1" applyBorder="1" applyAlignment="1">
      <alignment vertical="center"/>
    </xf>
    <xf numFmtId="0" fontId="23" fillId="5" borderId="26" xfId="0" applyFont="1" applyFill="1" applyBorder="1" applyAlignment="1">
      <alignment vertical="center"/>
    </xf>
    <xf numFmtId="0" fontId="10" fillId="5" borderId="26" xfId="0" applyFont="1" applyFill="1" applyBorder="1" applyAlignment="1">
      <alignment vertical="center"/>
    </xf>
    <xf numFmtId="0" fontId="21" fillId="5" borderId="29" xfId="0" applyFont="1" applyFill="1" applyBorder="1" applyAlignment="1">
      <alignment horizontal="center" vertical="center"/>
    </xf>
    <xf numFmtId="0" fontId="10" fillId="5" borderId="29" xfId="0" applyFont="1" applyFill="1" applyBorder="1" applyAlignment="1">
      <alignment vertical="center"/>
    </xf>
    <xf numFmtId="0" fontId="21" fillId="5" borderId="29" xfId="0" applyFont="1" applyFill="1" applyBorder="1" applyAlignment="1">
      <alignment vertical="center"/>
    </xf>
    <xf numFmtId="0" fontId="3" fillId="5" borderId="8" xfId="0" applyFont="1" applyFill="1" applyBorder="1" applyAlignment="1">
      <alignment horizontal="center" vertical="center"/>
    </xf>
    <xf numFmtId="0" fontId="10" fillId="5" borderId="9" xfId="0" applyFont="1" applyFill="1" applyBorder="1" applyAlignment="1">
      <alignment horizontal="center" vertical="center" wrapText="1"/>
    </xf>
    <xf numFmtId="0" fontId="21" fillId="5" borderId="16" xfId="0" applyFont="1" applyFill="1" applyBorder="1"/>
    <xf numFmtId="0" fontId="23" fillId="5" borderId="32" xfId="0" applyFont="1" applyFill="1" applyBorder="1" applyAlignment="1">
      <alignment horizontal="center" vertical="center"/>
    </xf>
    <xf numFmtId="0" fontId="21" fillId="5" borderId="32" xfId="0" applyFont="1" applyFill="1" applyBorder="1" applyAlignment="1">
      <alignment horizontal="center" vertical="center"/>
    </xf>
    <xf numFmtId="0" fontId="10" fillId="5" borderId="32" xfId="0" applyFont="1" applyFill="1" applyBorder="1" applyAlignment="1">
      <alignment vertical="center"/>
    </xf>
    <xf numFmtId="0" fontId="21" fillId="5" borderId="32" xfId="0" applyFont="1" applyFill="1" applyBorder="1" applyAlignment="1">
      <alignment vertical="center"/>
    </xf>
    <xf numFmtId="0" fontId="10" fillId="5" borderId="58" xfId="0" applyFont="1" applyFill="1" applyBorder="1" applyAlignment="1">
      <alignment vertical="center"/>
    </xf>
    <xf numFmtId="0" fontId="21" fillId="5" borderId="58" xfId="0" applyFont="1" applyFill="1" applyBorder="1" applyAlignment="1">
      <alignment horizontal="center" vertical="center"/>
    </xf>
    <xf numFmtId="0" fontId="23" fillId="5" borderId="29" xfId="0" applyFont="1" applyFill="1" applyBorder="1" applyAlignment="1">
      <alignment vertical="center"/>
    </xf>
    <xf numFmtId="0" fontId="21" fillId="5" borderId="30" xfId="0" applyFont="1" applyFill="1" applyBorder="1" applyAlignment="1">
      <alignment vertical="center"/>
    </xf>
    <xf numFmtId="0" fontId="10" fillId="5" borderId="37" xfId="0" applyFont="1" applyFill="1" applyBorder="1" applyAlignment="1">
      <alignment vertical="center"/>
    </xf>
    <xf numFmtId="0" fontId="23" fillId="5" borderId="37" xfId="0" applyFont="1" applyFill="1" applyBorder="1" applyAlignment="1">
      <alignment vertical="center"/>
    </xf>
    <xf numFmtId="0" fontId="21" fillId="5" borderId="37" xfId="0" applyFont="1" applyFill="1" applyBorder="1" applyAlignment="1">
      <alignment horizontal="center" vertical="center"/>
    </xf>
    <xf numFmtId="0" fontId="0" fillId="0" borderId="5" xfId="0" applyBorder="1"/>
    <xf numFmtId="0" fontId="0" fillId="0" borderId="58" xfId="0" applyBorder="1" applyAlignment="1">
      <alignment textRotation="90"/>
    </xf>
    <xf numFmtId="0" fontId="0" fillId="0" borderId="58" xfId="0" applyBorder="1" applyAlignment="1">
      <alignment textRotation="90" wrapText="1"/>
    </xf>
    <xf numFmtId="16" fontId="0" fillId="0" borderId="58" xfId="0" applyNumberFormat="1" applyBorder="1" applyAlignment="1">
      <alignment textRotation="90"/>
    </xf>
    <xf numFmtId="0" fontId="0" fillId="11" borderId="58" xfId="0" applyFill="1" applyBorder="1" applyAlignment="1">
      <alignment textRotation="90"/>
    </xf>
    <xf numFmtId="0" fontId="0" fillId="0" borderId="9" xfId="0" applyBorder="1"/>
    <xf numFmtId="0" fontId="0" fillId="0" borderId="21" xfId="0" applyBorder="1"/>
    <xf numFmtId="0" fontId="0" fillId="0" borderId="37" xfId="0" applyBorder="1" applyAlignment="1">
      <alignment textRotation="90"/>
    </xf>
    <xf numFmtId="0" fontId="0" fillId="10" borderId="37" xfId="0" applyFill="1" applyBorder="1" applyAlignment="1">
      <alignment textRotation="90"/>
    </xf>
    <xf numFmtId="0" fontId="0" fillId="11" borderId="37" xfId="0" applyFill="1" applyBorder="1" applyAlignment="1">
      <alignment textRotation="90"/>
    </xf>
    <xf numFmtId="0" fontId="0" fillId="3" borderId="37" xfId="0" applyFill="1" applyBorder="1" applyAlignment="1">
      <alignment textRotation="90"/>
    </xf>
    <xf numFmtId="0" fontId="4" fillId="5" borderId="22" xfId="0" applyFont="1" applyFill="1" applyBorder="1" applyAlignment="1">
      <alignment horizontal="center" vertical="center" wrapText="1"/>
    </xf>
    <xf numFmtId="0" fontId="4" fillId="0" borderId="42" xfId="0" applyFont="1" applyFill="1" applyBorder="1" applyAlignment="1">
      <alignment horizontal="center" vertical="center" wrapText="1"/>
    </xf>
    <xf numFmtId="0" fontId="4" fillId="0" borderId="44" xfId="0" applyFont="1" applyFill="1" applyBorder="1" applyAlignment="1">
      <alignment vertical="center" wrapText="1"/>
    </xf>
    <xf numFmtId="0" fontId="4" fillId="0" borderId="14" xfId="0" applyFont="1" applyFill="1" applyBorder="1" applyAlignment="1">
      <alignment horizontal="center"/>
    </xf>
    <xf numFmtId="0" fontId="4" fillId="0" borderId="29" xfId="0" applyFont="1" applyFill="1" applyBorder="1" applyAlignment="1">
      <alignment horizontal="center"/>
    </xf>
    <xf numFmtId="0" fontId="4" fillId="0" borderId="30" xfId="0" applyFont="1" applyFill="1" applyBorder="1" applyAlignment="1">
      <alignment horizontal="center"/>
    </xf>
    <xf numFmtId="0" fontId="8" fillId="0" borderId="60" xfId="0" applyFont="1" applyFill="1" applyBorder="1"/>
    <xf numFmtId="0" fontId="8" fillId="0" borderId="61" xfId="0" applyFont="1" applyFill="1" applyBorder="1" applyAlignment="1">
      <alignment wrapText="1"/>
    </xf>
    <xf numFmtId="0" fontId="8" fillId="0" borderId="46" xfId="0" applyFont="1" applyFill="1" applyBorder="1" applyAlignment="1">
      <alignment horizontal="center" wrapText="1"/>
    </xf>
    <xf numFmtId="0" fontId="8" fillId="0" borderId="45" xfId="0" applyFont="1" applyFill="1" applyBorder="1" applyAlignment="1">
      <alignment horizontal="center" wrapText="1"/>
    </xf>
    <xf numFmtId="0" fontId="8" fillId="0" borderId="48" xfId="0" applyFont="1" applyFill="1" applyBorder="1"/>
    <xf numFmtId="0" fontId="28" fillId="0" borderId="20" xfId="0" applyFont="1" applyFill="1" applyBorder="1" applyAlignment="1">
      <alignment horizontal="center" vertical="top"/>
    </xf>
    <xf numFmtId="0" fontId="8" fillId="0" borderId="45" xfId="0" applyFont="1" applyFill="1" applyBorder="1" applyAlignment="1">
      <alignment horizontal="center"/>
    </xf>
    <xf numFmtId="0" fontId="4" fillId="0" borderId="37" xfId="0" applyFont="1" applyFill="1" applyBorder="1" applyAlignment="1">
      <alignment horizontal="center"/>
    </xf>
    <xf numFmtId="0" fontId="4" fillId="0" borderId="38" xfId="0" applyFont="1" applyFill="1" applyBorder="1" applyAlignment="1">
      <alignment horizontal="center"/>
    </xf>
    <xf numFmtId="0" fontId="8" fillId="0" borderId="1" xfId="0" applyFont="1" applyBorder="1"/>
    <xf numFmtId="0" fontId="8" fillId="0" borderId="2" xfId="0" applyFont="1" applyBorder="1"/>
    <xf numFmtId="0" fontId="8" fillId="0" borderId="3" xfId="0" applyFont="1" applyBorder="1"/>
    <xf numFmtId="0" fontId="8" fillId="0" borderId="0" xfId="0" applyFont="1"/>
    <xf numFmtId="0" fontId="4" fillId="0" borderId="40" xfId="0" applyFont="1" applyFill="1" applyBorder="1" applyAlignment="1">
      <alignment horizontal="center" vertical="center" wrapText="1"/>
    </xf>
    <xf numFmtId="0" fontId="4" fillId="0" borderId="40" xfId="0" applyFont="1" applyFill="1" applyBorder="1" applyAlignment="1">
      <alignment horizontal="center"/>
    </xf>
    <xf numFmtId="0" fontId="8" fillId="0" borderId="70" xfId="0" applyFont="1" applyFill="1" applyBorder="1" applyAlignment="1">
      <alignment horizontal="center"/>
    </xf>
    <xf numFmtId="0" fontId="8" fillId="0" borderId="17" xfId="0" applyFont="1" applyBorder="1"/>
    <xf numFmtId="0" fontId="6" fillId="0" borderId="26" xfId="0" applyFont="1" applyFill="1" applyBorder="1" applyAlignment="1">
      <alignment horizontal="center" vertical="center"/>
    </xf>
    <xf numFmtId="0" fontId="6" fillId="0" borderId="29" xfId="0" applyFont="1" applyFill="1" applyBorder="1" applyAlignment="1">
      <alignment horizontal="center" vertical="center"/>
    </xf>
    <xf numFmtId="0" fontId="6" fillId="0" borderId="27" xfId="0" applyFont="1" applyFill="1" applyBorder="1" applyAlignment="1">
      <alignment horizontal="center" vertical="center"/>
    </xf>
    <xf numFmtId="0" fontId="6" fillId="0" borderId="30" xfId="0" applyFont="1" applyFill="1" applyBorder="1" applyAlignment="1">
      <alignment horizontal="center" vertical="center"/>
    </xf>
    <xf numFmtId="0" fontId="4" fillId="0" borderId="29" xfId="0" applyFont="1" applyFill="1" applyBorder="1" applyAlignment="1">
      <alignment horizontal="center" vertical="center"/>
    </xf>
    <xf numFmtId="0" fontId="6" fillId="0" borderId="18" xfId="0" applyFont="1" applyFill="1" applyBorder="1" applyAlignment="1">
      <alignment horizontal="center" vertical="center" wrapText="1"/>
    </xf>
    <xf numFmtId="0" fontId="6" fillId="0" borderId="59" xfId="0" applyFont="1" applyFill="1" applyBorder="1" applyAlignment="1">
      <alignment horizontal="right" vertical="center" wrapText="1"/>
    </xf>
    <xf numFmtId="0" fontId="6" fillId="0" borderId="38" xfId="0" applyFont="1" applyFill="1" applyBorder="1" applyAlignment="1">
      <alignment horizontal="right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12" xfId="0" applyFont="1" applyFill="1" applyBorder="1" applyAlignment="1">
      <alignment horizontal="center" vertical="center" wrapText="1"/>
    </xf>
    <xf numFmtId="1" fontId="4" fillId="5" borderId="22" xfId="0" applyNumberFormat="1" applyFont="1" applyFill="1" applyBorder="1" applyAlignment="1">
      <alignment horizontal="center" vertical="center"/>
    </xf>
    <xf numFmtId="1" fontId="4" fillId="5" borderId="3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left" vertical="top" wrapText="1"/>
    </xf>
    <xf numFmtId="0" fontId="4" fillId="0" borderId="11" xfId="0" applyFont="1" applyFill="1" applyBorder="1" applyAlignment="1">
      <alignment horizontal="center" vertical="center"/>
    </xf>
    <xf numFmtId="0" fontId="4" fillId="0" borderId="26" xfId="0" applyFont="1" applyFill="1" applyBorder="1" applyAlignment="1">
      <alignment horizontal="center" vertical="center"/>
    </xf>
    <xf numFmtId="0" fontId="4" fillId="3" borderId="26" xfId="0" applyFont="1" applyFill="1" applyBorder="1" applyAlignment="1">
      <alignment horizontal="center" vertical="center"/>
    </xf>
    <xf numFmtId="0" fontId="4" fillId="0" borderId="27" xfId="0" applyFont="1" applyFill="1" applyBorder="1" applyAlignment="1">
      <alignment horizontal="center" vertical="center"/>
    </xf>
    <xf numFmtId="0" fontId="4" fillId="0" borderId="14" xfId="0" applyFont="1" applyFill="1" applyBorder="1" applyAlignment="1">
      <alignment horizontal="center" vertical="center"/>
    </xf>
    <xf numFmtId="0" fontId="4" fillId="3" borderId="29" xfId="0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top" wrapText="1"/>
    </xf>
    <xf numFmtId="0" fontId="4" fillId="0" borderId="16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horizontal="center" vertical="center"/>
    </xf>
    <xf numFmtId="0" fontId="4" fillId="0" borderId="32" xfId="0" applyFont="1" applyFill="1" applyBorder="1" applyAlignment="1">
      <alignment horizontal="center" vertical="center"/>
    </xf>
    <xf numFmtId="0" fontId="4" fillId="3" borderId="32" xfId="0" applyFont="1" applyFill="1" applyBorder="1" applyAlignment="1">
      <alignment horizontal="center" vertical="center"/>
    </xf>
    <xf numFmtId="0" fontId="4" fillId="0" borderId="33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left" vertical="top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20" xfId="0" applyFont="1" applyFill="1" applyBorder="1" applyAlignment="1">
      <alignment horizontal="center" vertical="center"/>
    </xf>
    <xf numFmtId="0" fontId="4" fillId="0" borderId="36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 wrapText="1"/>
    </xf>
    <xf numFmtId="1" fontId="6" fillId="3" borderId="11" xfId="0" applyNumberFormat="1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4" fillId="3" borderId="27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 wrapText="1"/>
    </xf>
    <xf numFmtId="0" fontId="4" fillId="3" borderId="16" xfId="0" applyFont="1" applyFill="1" applyBorder="1" applyAlignment="1">
      <alignment horizontal="center" vertical="center" wrapText="1"/>
    </xf>
    <xf numFmtId="1" fontId="6" fillId="3" borderId="14" xfId="0" applyNumberFormat="1" applyFont="1" applyFill="1" applyBorder="1" applyAlignment="1">
      <alignment horizontal="center" vertical="center"/>
    </xf>
    <xf numFmtId="0" fontId="4" fillId="3" borderId="30" xfId="0" applyFont="1" applyFill="1" applyBorder="1" applyAlignment="1">
      <alignment horizontal="center" vertical="center"/>
    </xf>
    <xf numFmtId="1" fontId="6" fillId="3" borderId="16" xfId="0" applyNumberFormat="1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4" fillId="3" borderId="33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vertical="center"/>
    </xf>
    <xf numFmtId="0" fontId="4" fillId="0" borderId="14" xfId="0" applyFont="1" applyFill="1" applyBorder="1" applyAlignment="1">
      <alignment vertical="center"/>
    </xf>
    <xf numFmtId="0" fontId="4" fillId="3" borderId="17" xfId="0" applyFont="1" applyFill="1" applyBorder="1" applyAlignment="1">
      <alignment wrapText="1"/>
    </xf>
    <xf numFmtId="0" fontId="4" fillId="3" borderId="45" xfId="0" applyFont="1" applyFill="1" applyBorder="1" applyAlignment="1">
      <alignment horizontal="center" wrapText="1"/>
    </xf>
    <xf numFmtId="0" fontId="4" fillId="3" borderId="37" xfId="0" applyFont="1" applyFill="1" applyBorder="1" applyAlignment="1">
      <alignment horizontal="center" vertical="center"/>
    </xf>
    <xf numFmtId="0" fontId="4" fillId="3" borderId="38" xfId="0" applyFont="1" applyFill="1" applyBorder="1" applyAlignment="1">
      <alignment horizontal="center" vertical="center"/>
    </xf>
    <xf numFmtId="0" fontId="4" fillId="0" borderId="45" xfId="0" applyFont="1" applyFill="1" applyBorder="1" applyAlignment="1">
      <alignment vertical="center"/>
    </xf>
    <xf numFmtId="0" fontId="4" fillId="0" borderId="48" xfId="0" applyFont="1" applyFill="1" applyBorder="1" applyAlignment="1">
      <alignment vertical="center" wrapText="1"/>
    </xf>
    <xf numFmtId="0" fontId="4" fillId="0" borderId="45" xfId="0" applyFont="1" applyFill="1" applyBorder="1" applyAlignment="1">
      <alignment horizontal="center" vertical="center" wrapText="1"/>
    </xf>
    <xf numFmtId="0" fontId="4" fillId="0" borderId="37" xfId="0" applyFont="1" applyFill="1" applyBorder="1" applyAlignment="1">
      <alignment horizontal="center" vertical="center"/>
    </xf>
    <xf numFmtId="0" fontId="4" fillId="0" borderId="38" xfId="0" applyFont="1" applyFill="1" applyBorder="1" applyAlignment="1">
      <alignment horizontal="center" vertical="center"/>
    </xf>
    <xf numFmtId="0" fontId="4" fillId="8" borderId="0" xfId="0" applyFont="1" applyFill="1" applyBorder="1" applyAlignment="1">
      <alignment vertical="top" wrapText="1"/>
    </xf>
    <xf numFmtId="0" fontId="4" fillId="0" borderId="26" xfId="0" applyFont="1" applyFill="1" applyBorder="1" applyAlignment="1">
      <alignment horizontal="center"/>
    </xf>
    <xf numFmtId="0" fontId="4" fillId="0" borderId="71" xfId="0" applyFont="1" applyFill="1" applyBorder="1" applyAlignment="1">
      <alignment vertical="center" wrapText="1"/>
    </xf>
    <xf numFmtId="0" fontId="4" fillId="0" borderId="24" xfId="0" applyFont="1" applyFill="1" applyBorder="1"/>
    <xf numFmtId="0" fontId="6" fillId="0" borderId="24" xfId="0" applyFont="1" applyFill="1" applyBorder="1"/>
    <xf numFmtId="0" fontId="4" fillId="0" borderId="24" xfId="0" applyFont="1" applyFill="1" applyBorder="1" applyAlignment="1">
      <alignment horizontal="center"/>
    </xf>
    <xf numFmtId="0" fontId="4" fillId="0" borderId="24" xfId="0" applyNumberFormat="1" applyFont="1" applyFill="1" applyBorder="1"/>
    <xf numFmtId="0" fontId="4" fillId="0" borderId="50" xfId="0" applyFont="1" applyFill="1" applyBorder="1" applyAlignment="1">
      <alignment horizontal="left"/>
    </xf>
    <xf numFmtId="0" fontId="4" fillId="0" borderId="55" xfId="0" applyFont="1" applyFill="1" applyBorder="1" applyAlignment="1">
      <alignment horizontal="left"/>
    </xf>
    <xf numFmtId="0" fontId="4" fillId="0" borderId="51" xfId="0" applyFont="1" applyFill="1" applyBorder="1" applyAlignment="1">
      <alignment horizontal="left"/>
    </xf>
    <xf numFmtId="0" fontId="4" fillId="0" borderId="57" xfId="0" applyFont="1" applyFill="1" applyBorder="1" applyAlignment="1">
      <alignment horizontal="left"/>
    </xf>
    <xf numFmtId="0" fontId="4" fillId="0" borderId="10" xfId="0" applyFont="1" applyFill="1" applyBorder="1" applyAlignment="1">
      <alignment horizontal="left"/>
    </xf>
    <xf numFmtId="0" fontId="4" fillId="0" borderId="11" xfId="0" applyFont="1" applyFill="1" applyBorder="1" applyAlignment="1">
      <alignment horizontal="left"/>
    </xf>
    <xf numFmtId="0" fontId="4" fillId="0" borderId="43" xfId="0" applyFont="1" applyFill="1" applyBorder="1" applyAlignment="1">
      <alignment horizontal="left"/>
    </xf>
    <xf numFmtId="0" fontId="6" fillId="0" borderId="8" xfId="0" applyFont="1" applyFill="1" applyBorder="1" applyAlignment="1">
      <alignment horizontal="center" vertical="top"/>
    </xf>
    <xf numFmtId="0" fontId="4" fillId="0" borderId="21" xfId="0" applyFont="1" applyFill="1" applyBorder="1" applyAlignment="1">
      <alignment horizontal="center"/>
    </xf>
    <xf numFmtId="0" fontId="4" fillId="0" borderId="17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4" fillId="0" borderId="13" xfId="0" applyFont="1" applyFill="1" applyBorder="1" applyAlignment="1">
      <alignment horizontal="left"/>
    </xf>
    <xf numFmtId="0" fontId="4" fillId="0" borderId="14" xfId="0" applyFont="1" applyFill="1" applyBorder="1" applyAlignment="1">
      <alignment horizontal="left"/>
    </xf>
    <xf numFmtId="0" fontId="4" fillId="0" borderId="44" xfId="0" applyFont="1" applyFill="1" applyBorder="1" applyAlignment="1">
      <alignment horizontal="left"/>
    </xf>
    <xf numFmtId="0" fontId="4" fillId="0" borderId="10" xfId="0" applyFont="1" applyFill="1" applyBorder="1" applyAlignment="1"/>
    <xf numFmtId="0" fontId="4" fillId="0" borderId="43" xfId="0" applyFont="1" applyFill="1" applyBorder="1" applyAlignment="1"/>
    <xf numFmtId="0" fontId="4" fillId="0" borderId="11" xfId="0" applyFont="1" applyFill="1" applyBorder="1" applyAlignment="1"/>
    <xf numFmtId="0" fontId="4" fillId="0" borderId="50" xfId="0" applyFont="1" applyFill="1" applyBorder="1"/>
    <xf numFmtId="0" fontId="4" fillId="0" borderId="55" xfId="0" applyFont="1" applyFill="1" applyBorder="1" applyAlignment="1">
      <alignment wrapText="1"/>
    </xf>
    <xf numFmtId="0" fontId="4" fillId="0" borderId="10" xfId="0" applyFont="1" applyFill="1" applyBorder="1" applyAlignment="1">
      <alignment horizontal="center" wrapText="1"/>
    </xf>
    <xf numFmtId="0" fontId="4" fillId="0" borderId="11" xfId="0" applyFont="1" applyFill="1" applyBorder="1" applyAlignment="1">
      <alignment horizontal="center" wrapText="1"/>
    </xf>
    <xf numFmtId="0" fontId="4" fillId="0" borderId="43" xfId="0" applyFont="1" applyFill="1" applyBorder="1"/>
    <xf numFmtId="0" fontId="4" fillId="0" borderId="51" xfId="0" applyFont="1" applyFill="1" applyBorder="1"/>
    <xf numFmtId="0" fontId="4" fillId="0" borderId="57" xfId="0" applyFont="1" applyFill="1" applyBorder="1" applyAlignment="1">
      <alignment wrapText="1"/>
    </xf>
    <xf numFmtId="0" fontId="4" fillId="0" borderId="44" xfId="0" applyFont="1" applyFill="1" applyBorder="1"/>
    <xf numFmtId="0" fontId="4" fillId="0" borderId="22" xfId="0" applyFont="1" applyFill="1" applyBorder="1" applyAlignment="1">
      <alignment vertical="center"/>
    </xf>
    <xf numFmtId="0" fontId="4" fillId="0" borderId="4" xfId="0" applyFont="1" applyFill="1" applyBorder="1" applyAlignment="1">
      <alignment vertical="center"/>
    </xf>
    <xf numFmtId="0" fontId="4" fillId="15" borderId="22" xfId="0" applyFont="1" applyFill="1" applyBorder="1" applyAlignment="1">
      <alignment vertical="center"/>
    </xf>
    <xf numFmtId="0" fontId="4" fillId="15" borderId="2" xfId="0" applyFont="1" applyFill="1" applyBorder="1" applyAlignment="1">
      <alignment vertical="center" wrapText="1"/>
    </xf>
    <xf numFmtId="0" fontId="4" fillId="15" borderId="22" xfId="0" applyFont="1" applyFill="1" applyBorder="1" applyAlignment="1">
      <alignment horizontal="center" vertical="center" wrapText="1"/>
    </xf>
    <xf numFmtId="1" fontId="4" fillId="15" borderId="22" xfId="0" applyNumberFormat="1" applyFont="1" applyFill="1" applyBorder="1" applyAlignment="1">
      <alignment horizontal="center" vertical="center"/>
    </xf>
    <xf numFmtId="1" fontId="4" fillId="15" borderId="3" xfId="0" applyNumberFormat="1" applyFont="1" applyFill="1" applyBorder="1" applyAlignment="1">
      <alignment horizontal="center" vertical="center"/>
    </xf>
    <xf numFmtId="0" fontId="4" fillId="15" borderId="24" xfId="0" applyFont="1" applyFill="1" applyBorder="1" applyAlignment="1">
      <alignment horizontal="center" vertical="center"/>
    </xf>
    <xf numFmtId="0" fontId="4" fillId="15" borderId="19" xfId="0" applyFont="1" applyFill="1" applyBorder="1" applyAlignment="1">
      <alignment horizontal="center" vertical="center"/>
    </xf>
    <xf numFmtId="0" fontId="4" fillId="15" borderId="24" xfId="0" applyNumberFormat="1" applyFont="1" applyFill="1" applyBorder="1" applyAlignment="1">
      <alignment horizontal="center" vertical="center"/>
    </xf>
    <xf numFmtId="0" fontId="4" fillId="15" borderId="19" xfId="0" applyNumberFormat="1" applyFont="1" applyFill="1" applyBorder="1" applyAlignment="1">
      <alignment horizontal="center" vertical="center"/>
    </xf>
    <xf numFmtId="0" fontId="4" fillId="2" borderId="49" xfId="0" applyFont="1" applyFill="1" applyBorder="1" applyAlignment="1">
      <alignment horizontal="center" vertical="center"/>
    </xf>
    <xf numFmtId="0" fontId="4" fillId="2" borderId="39" xfId="0" applyFont="1" applyFill="1" applyBorder="1" applyAlignment="1">
      <alignment horizontal="center" vertical="center"/>
    </xf>
    <xf numFmtId="0" fontId="4" fillId="0" borderId="26" xfId="0" applyFont="1" applyFill="1" applyBorder="1" applyAlignment="1">
      <alignment horizontal="left"/>
    </xf>
    <xf numFmtId="0" fontId="31" fillId="0" borderId="11" xfId="0" applyFont="1" applyFill="1" applyBorder="1" applyAlignment="1">
      <alignment vertical="center"/>
    </xf>
    <xf numFmtId="0" fontId="31" fillId="0" borderId="14" xfId="0" applyFont="1" applyFill="1" applyBorder="1" applyAlignment="1">
      <alignment vertical="center"/>
    </xf>
    <xf numFmtId="0" fontId="4" fillId="3" borderId="17" xfId="0" applyFont="1" applyFill="1" applyBorder="1" applyAlignment="1">
      <alignment horizontal="left" vertical="top" wrapText="1"/>
    </xf>
    <xf numFmtId="0" fontId="4" fillId="3" borderId="2" xfId="0" applyFont="1" applyFill="1" applyBorder="1" applyAlignment="1">
      <alignment horizontal="left" vertical="top" wrapText="1"/>
    </xf>
    <xf numFmtId="0" fontId="4" fillId="3" borderId="6" xfId="0" applyFont="1" applyFill="1" applyBorder="1" applyAlignment="1">
      <alignment horizontal="left" vertical="top" wrapText="1"/>
    </xf>
    <xf numFmtId="0" fontId="4" fillId="15" borderId="20" xfId="0" applyFont="1" applyFill="1" applyBorder="1" applyAlignment="1">
      <alignment horizontal="center" vertical="center" wrapText="1"/>
    </xf>
    <xf numFmtId="0" fontId="4" fillId="0" borderId="29" xfId="0" applyFont="1" applyFill="1" applyBorder="1" applyAlignment="1">
      <alignment horizontal="center"/>
    </xf>
    <xf numFmtId="0" fontId="6" fillId="0" borderId="4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4" fillId="5" borderId="29" xfId="0" applyFont="1" applyFill="1" applyBorder="1" applyAlignment="1">
      <alignment horizontal="left"/>
    </xf>
    <xf numFmtId="0" fontId="6" fillId="15" borderId="22" xfId="0" applyFont="1" applyFill="1" applyBorder="1" applyAlignment="1">
      <alignment horizontal="center" vertical="center" wrapText="1"/>
    </xf>
    <xf numFmtId="1" fontId="4" fillId="15" borderId="22" xfId="0" applyNumberFormat="1" applyFont="1" applyFill="1" applyBorder="1" applyAlignment="1">
      <alignment horizontal="center" vertical="center" wrapText="1"/>
    </xf>
    <xf numFmtId="1" fontId="4" fillId="15" borderId="3" xfId="0" applyNumberFormat="1" applyFont="1" applyFill="1" applyBorder="1" applyAlignment="1">
      <alignment horizontal="center" vertical="center" wrapText="1"/>
    </xf>
    <xf numFmtId="0" fontId="4" fillId="15" borderId="2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horizontal="center" vertical="top" wrapText="1"/>
    </xf>
    <xf numFmtId="0" fontId="4" fillId="15" borderId="1" xfId="0" applyFont="1" applyFill="1" applyBorder="1" applyAlignment="1">
      <alignment vertical="center" wrapText="1"/>
    </xf>
    <xf numFmtId="0" fontId="4" fillId="15" borderId="21" xfId="0" applyFont="1" applyFill="1" applyBorder="1" applyAlignment="1">
      <alignment vertical="center" wrapText="1"/>
    </xf>
    <xf numFmtId="0" fontId="4" fillId="9" borderId="9" xfId="0" applyFont="1" applyFill="1" applyBorder="1" applyAlignment="1">
      <alignment horizontal="center"/>
    </xf>
    <xf numFmtId="0" fontId="4" fillId="9" borderId="0" xfId="0" applyFont="1" applyFill="1" applyBorder="1" applyAlignment="1">
      <alignment horizontal="center"/>
    </xf>
    <xf numFmtId="0" fontId="4" fillId="9" borderId="35" xfId="0" applyFont="1" applyFill="1" applyBorder="1" applyAlignment="1">
      <alignment horizontal="center"/>
    </xf>
    <xf numFmtId="0" fontId="4" fillId="15" borderId="75" xfId="0" applyFont="1" applyFill="1" applyBorder="1" applyAlignment="1">
      <alignment vertical="top" wrapText="1"/>
    </xf>
    <xf numFmtId="0" fontId="4" fillId="0" borderId="56" xfId="0" applyFont="1" applyFill="1" applyBorder="1" applyAlignment="1">
      <alignment horizontal="center" wrapText="1"/>
    </xf>
    <xf numFmtId="0" fontId="4" fillId="0" borderId="45" xfId="0" applyFont="1" applyFill="1" applyBorder="1" applyAlignment="1">
      <alignment horizontal="center" wrapText="1"/>
    </xf>
    <xf numFmtId="0" fontId="4" fillId="15" borderId="76" xfId="0" applyFont="1" applyFill="1" applyBorder="1" applyAlignment="1">
      <alignment vertical="center" wrapText="1"/>
    </xf>
    <xf numFmtId="0" fontId="6" fillId="9" borderId="0" xfId="0" applyFont="1" applyFill="1" applyBorder="1" applyAlignment="1">
      <alignment horizontal="center" wrapText="1"/>
    </xf>
    <xf numFmtId="0" fontId="6" fillId="9" borderId="20" xfId="0" applyFont="1" applyFill="1" applyBorder="1" applyAlignment="1">
      <alignment horizontal="center" wrapText="1"/>
    </xf>
    <xf numFmtId="0" fontId="4" fillId="8" borderId="4" xfId="0" applyFont="1" applyFill="1" applyBorder="1" applyAlignment="1">
      <alignment horizontal="center" vertical="center" wrapText="1"/>
    </xf>
    <xf numFmtId="0" fontId="4" fillId="0" borderId="20" xfId="0" applyFont="1" applyFill="1" applyBorder="1" applyAlignment="1">
      <alignment horizontal="center" vertical="center" wrapText="1"/>
    </xf>
    <xf numFmtId="0" fontId="4" fillId="15" borderId="22" xfId="0" applyFont="1" applyFill="1" applyBorder="1" applyAlignment="1">
      <alignment horizontal="center" vertical="center"/>
    </xf>
    <xf numFmtId="0" fontId="4" fillId="0" borderId="45" xfId="0" applyFont="1" applyFill="1" applyBorder="1" applyAlignment="1">
      <alignment horizontal="center" vertical="center"/>
    </xf>
    <xf numFmtId="0" fontId="6" fillId="15" borderId="22" xfId="0" applyFont="1" applyFill="1" applyBorder="1" applyAlignment="1">
      <alignment horizontal="center" vertical="center"/>
    </xf>
    <xf numFmtId="1" fontId="6" fillId="9" borderId="20" xfId="0" applyNumberFormat="1" applyFont="1" applyFill="1" applyBorder="1" applyAlignment="1">
      <alignment horizontal="center"/>
    </xf>
    <xf numFmtId="0" fontId="4" fillId="0" borderId="57" xfId="0" applyFont="1" applyFill="1" applyBorder="1" applyAlignment="1">
      <alignment horizontal="left" wrapText="1"/>
    </xf>
    <xf numFmtId="0" fontId="6" fillId="9" borderId="20" xfId="0" applyFont="1" applyFill="1" applyBorder="1" applyAlignment="1">
      <alignment horizontal="center"/>
    </xf>
    <xf numFmtId="0" fontId="4" fillId="0" borderId="42" xfId="0" applyFont="1" applyFill="1" applyBorder="1" applyAlignment="1">
      <alignment horizontal="center" vertical="center"/>
    </xf>
    <xf numFmtId="0" fontId="4" fillId="0" borderId="40" xfId="0" applyFont="1" applyFill="1" applyBorder="1" applyAlignment="1">
      <alignment horizontal="center" vertical="center"/>
    </xf>
    <xf numFmtId="0" fontId="4" fillId="0" borderId="41" xfId="0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/>
    </xf>
    <xf numFmtId="0" fontId="4" fillId="3" borderId="42" xfId="0" applyFont="1" applyFill="1" applyBorder="1" applyAlignment="1">
      <alignment horizontal="center" vertical="center"/>
    </xf>
    <xf numFmtId="0" fontId="4" fillId="3" borderId="40" xfId="0" applyFont="1" applyFill="1" applyBorder="1" applyAlignment="1">
      <alignment horizontal="center" vertical="center"/>
    </xf>
    <xf numFmtId="0" fontId="4" fillId="3" borderId="41" xfId="0" applyFont="1" applyFill="1" applyBorder="1" applyAlignment="1">
      <alignment horizontal="center" vertical="center"/>
    </xf>
    <xf numFmtId="0" fontId="4" fillId="3" borderId="18" xfId="0" applyFont="1" applyFill="1" applyBorder="1" applyAlignment="1">
      <alignment horizontal="center" vertical="center"/>
    </xf>
    <xf numFmtId="0" fontId="4" fillId="15" borderId="3" xfId="0" applyFont="1" applyFill="1" applyBorder="1" applyAlignment="1">
      <alignment horizontal="center" vertical="center"/>
    </xf>
    <xf numFmtId="0" fontId="4" fillId="0" borderId="70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0" fontId="6" fillId="0" borderId="42" xfId="0" applyFont="1" applyFill="1" applyBorder="1" applyAlignment="1">
      <alignment horizontal="center" vertical="center"/>
    </xf>
    <xf numFmtId="0" fontId="6" fillId="0" borderId="40" xfId="0" applyFont="1" applyFill="1" applyBorder="1" applyAlignment="1">
      <alignment horizontal="center" vertical="center"/>
    </xf>
    <xf numFmtId="0" fontId="4" fillId="9" borderId="18" xfId="0" applyFont="1" applyFill="1" applyBorder="1" applyAlignment="1">
      <alignment horizontal="center"/>
    </xf>
    <xf numFmtId="0" fontId="6" fillId="9" borderId="18" xfId="0" applyFont="1" applyFill="1" applyBorder="1" applyAlignment="1">
      <alignment horizontal="center"/>
    </xf>
    <xf numFmtId="1" fontId="6" fillId="15" borderId="22" xfId="0" applyNumberFormat="1" applyFont="1" applyFill="1" applyBorder="1" applyAlignment="1">
      <alignment horizontal="center" vertical="center"/>
    </xf>
    <xf numFmtId="1" fontId="4" fillId="9" borderId="20" xfId="0" applyNumberFormat="1" applyFont="1" applyFill="1" applyBorder="1" applyAlignment="1">
      <alignment horizontal="center"/>
    </xf>
    <xf numFmtId="0" fontId="4" fillId="3" borderId="70" xfId="0" applyFont="1" applyFill="1" applyBorder="1" applyAlignment="1">
      <alignment horizontal="center" vertical="center"/>
    </xf>
    <xf numFmtId="0" fontId="4" fillId="3" borderId="20" xfId="0" applyFont="1" applyFill="1" applyBorder="1" applyAlignment="1">
      <alignment horizontal="center" vertical="center"/>
    </xf>
    <xf numFmtId="0" fontId="4" fillId="15" borderId="22" xfId="0" applyNumberFormat="1" applyFont="1" applyFill="1" applyBorder="1" applyAlignment="1">
      <alignment horizontal="center" vertical="center"/>
    </xf>
    <xf numFmtId="0" fontId="6" fillId="0" borderId="11" xfId="0" applyFont="1" applyFill="1" applyBorder="1" applyAlignment="1">
      <alignment horizontal="center" vertical="center"/>
    </xf>
    <xf numFmtId="0" fontId="6" fillId="0" borderId="14" xfId="0" applyFont="1" applyFill="1" applyBorder="1" applyAlignment="1">
      <alignment horizontal="center" vertical="center"/>
    </xf>
    <xf numFmtId="0" fontId="4" fillId="15" borderId="3" xfId="0" applyNumberFormat="1" applyFont="1" applyFill="1" applyBorder="1" applyAlignment="1">
      <alignment horizontal="center" vertical="center"/>
    </xf>
    <xf numFmtId="0" fontId="4" fillId="0" borderId="42" xfId="0" applyFont="1" applyFill="1" applyBorder="1" applyAlignment="1">
      <alignment horizontal="center"/>
    </xf>
    <xf numFmtId="0" fontId="6" fillId="0" borderId="45" xfId="0" applyFont="1" applyFill="1" applyBorder="1" applyAlignment="1">
      <alignment horizontal="center" vertical="center"/>
    </xf>
    <xf numFmtId="0" fontId="6" fillId="0" borderId="16" xfId="0" applyFont="1" applyFill="1" applyBorder="1" applyAlignment="1">
      <alignment horizontal="center" vertical="center"/>
    </xf>
    <xf numFmtId="0" fontId="4" fillId="0" borderId="24" xfId="0" applyFont="1" applyFill="1" applyBorder="1" applyAlignment="1">
      <alignment horizontal="center" wrapText="1"/>
    </xf>
    <xf numFmtId="0" fontId="4" fillId="0" borderId="19" xfId="0" applyNumberFormat="1" applyFont="1" applyFill="1" applyBorder="1"/>
    <xf numFmtId="0" fontId="6" fillId="0" borderId="26" xfId="0" applyFont="1" applyFill="1" applyBorder="1" applyAlignment="1">
      <alignment horizontal="center" vertical="top"/>
    </xf>
    <xf numFmtId="0" fontId="4" fillId="0" borderId="75" xfId="0" applyFont="1" applyFill="1" applyBorder="1" applyAlignment="1">
      <alignment vertical="center"/>
    </xf>
    <xf numFmtId="0" fontId="4" fillId="0" borderId="24" xfId="0" applyFont="1" applyFill="1" applyBorder="1" applyAlignment="1">
      <alignment vertical="center" wrapText="1"/>
    </xf>
    <xf numFmtId="0" fontId="4" fillId="0" borderId="3" xfId="0" applyFont="1" applyFill="1" applyBorder="1" applyAlignment="1">
      <alignment horizontal="center"/>
    </xf>
    <xf numFmtId="0" fontId="6" fillId="0" borderId="22" xfId="0" applyFont="1" applyFill="1" applyBorder="1"/>
    <xf numFmtId="0" fontId="4" fillId="0" borderId="22" xfId="0" applyFont="1" applyFill="1" applyBorder="1" applyAlignment="1">
      <alignment horizontal="center"/>
    </xf>
    <xf numFmtId="0" fontId="4" fillId="0" borderId="19" xfId="0" applyFont="1" applyFill="1" applyBorder="1" applyAlignment="1">
      <alignment horizontal="center"/>
    </xf>
    <xf numFmtId="0" fontId="4" fillId="5" borderId="32" xfId="0" applyFont="1" applyFill="1" applyBorder="1" applyAlignment="1">
      <alignment horizontal="left"/>
    </xf>
    <xf numFmtId="0" fontId="4" fillId="0" borderId="62" xfId="0" applyFont="1" applyFill="1" applyBorder="1" applyAlignment="1">
      <alignment horizontal="left" wrapText="1"/>
    </xf>
    <xf numFmtId="0" fontId="4" fillId="0" borderId="16" xfId="0" applyFont="1" applyFill="1" applyBorder="1" applyAlignment="1">
      <alignment horizontal="center"/>
    </xf>
    <xf numFmtId="0" fontId="4" fillId="0" borderId="41" xfId="0" applyFont="1" applyFill="1" applyBorder="1" applyAlignment="1">
      <alignment horizontal="center"/>
    </xf>
    <xf numFmtId="0" fontId="4" fillId="0" borderId="32" xfId="0" applyFont="1" applyFill="1" applyBorder="1" applyAlignment="1">
      <alignment horizontal="center"/>
    </xf>
    <xf numFmtId="0" fontId="6" fillId="15" borderId="22" xfId="0" applyFont="1" applyFill="1" applyBorder="1" applyAlignment="1">
      <alignment vertical="center"/>
    </xf>
    <xf numFmtId="0" fontId="4" fillId="15" borderId="3" xfId="0" applyFont="1" applyFill="1" applyBorder="1" applyAlignment="1">
      <alignment vertical="center"/>
    </xf>
    <xf numFmtId="0" fontId="4" fillId="15" borderId="24" xfId="0" applyFont="1" applyFill="1" applyBorder="1" applyAlignment="1">
      <alignment vertical="center"/>
    </xf>
    <xf numFmtId="0" fontId="4" fillId="15" borderId="19" xfId="0" applyFont="1" applyFill="1" applyBorder="1" applyAlignment="1">
      <alignment vertical="center"/>
    </xf>
    <xf numFmtId="0" fontId="4" fillId="5" borderId="26" xfId="0" applyFont="1" applyFill="1" applyBorder="1" applyAlignment="1">
      <alignment horizontal="left"/>
    </xf>
    <xf numFmtId="0" fontId="4" fillId="0" borderId="55" xfId="0" applyFont="1" applyFill="1" applyBorder="1" applyAlignment="1">
      <alignment horizontal="left" wrapText="1"/>
    </xf>
    <xf numFmtId="0" fontId="4" fillId="0" borderId="11" xfId="0" applyFont="1" applyFill="1" applyBorder="1" applyAlignment="1">
      <alignment horizontal="center"/>
    </xf>
    <xf numFmtId="0" fontId="6" fillId="15" borderId="1" xfId="0" applyFont="1" applyFill="1" applyBorder="1" applyAlignment="1">
      <alignment horizontal="left" vertical="center" wrapText="1"/>
    </xf>
    <xf numFmtId="0" fontId="6" fillId="15" borderId="76" xfId="0" applyFont="1" applyFill="1" applyBorder="1" applyAlignment="1">
      <alignment horizontal="left" vertical="center" wrapText="1"/>
    </xf>
    <xf numFmtId="0" fontId="4" fillId="15" borderId="22" xfId="0" applyFont="1" applyFill="1" applyBorder="1" applyAlignment="1">
      <alignment horizontal="center"/>
    </xf>
    <xf numFmtId="0" fontId="4" fillId="15" borderId="3" xfId="0" applyFont="1" applyFill="1" applyBorder="1" applyAlignment="1">
      <alignment horizontal="center"/>
    </xf>
    <xf numFmtId="0" fontId="4" fillId="15" borderId="24" xfId="0" applyFont="1" applyFill="1" applyBorder="1" applyAlignment="1">
      <alignment horizontal="center"/>
    </xf>
    <xf numFmtId="0" fontId="4" fillId="15" borderId="19" xfId="0" applyFont="1" applyFill="1" applyBorder="1" applyAlignment="1">
      <alignment horizontal="center"/>
    </xf>
    <xf numFmtId="0" fontId="6" fillId="2" borderId="18" xfId="0" applyFont="1" applyFill="1" applyBorder="1" applyAlignment="1">
      <alignment horizontal="center" vertical="center" wrapText="1"/>
    </xf>
    <xf numFmtId="0" fontId="6" fillId="2" borderId="63" xfId="0" applyFont="1" applyFill="1" applyBorder="1" applyAlignment="1">
      <alignment vertical="center" wrapText="1"/>
    </xf>
    <xf numFmtId="0" fontId="6" fillId="2" borderId="58" xfId="0" applyFont="1" applyFill="1" applyBorder="1" applyAlignment="1">
      <alignment vertical="center" wrapText="1"/>
    </xf>
    <xf numFmtId="0" fontId="6" fillId="2" borderId="47" xfId="0" applyFont="1" applyFill="1" applyBorder="1" applyAlignment="1">
      <alignment vertical="center" wrapText="1"/>
    </xf>
    <xf numFmtId="0" fontId="6" fillId="2" borderId="37" xfId="0" applyFont="1" applyFill="1" applyBorder="1" applyAlignment="1">
      <alignment vertical="center" wrapText="1"/>
    </xf>
    <xf numFmtId="0" fontId="6" fillId="2" borderId="12" xfId="0" applyFont="1" applyFill="1" applyBorder="1" applyAlignment="1">
      <alignment horizontal="center" vertical="center" wrapText="1"/>
    </xf>
    <xf numFmtId="1" fontId="4" fillId="2" borderId="3" xfId="0" applyNumberFormat="1" applyFont="1" applyFill="1" applyBorder="1" applyAlignment="1">
      <alignment horizontal="center" vertical="center"/>
    </xf>
    <xf numFmtId="1" fontId="4" fillId="2" borderId="22" xfId="0" applyNumberFormat="1" applyFont="1" applyFill="1" applyBorder="1" applyAlignment="1">
      <alignment horizontal="center" vertical="center"/>
    </xf>
    <xf numFmtId="0" fontId="4" fillId="2" borderId="25" xfId="0" applyFont="1" applyFill="1" applyBorder="1" applyAlignment="1">
      <alignment horizontal="center" vertical="center"/>
    </xf>
    <xf numFmtId="0" fontId="4" fillId="2" borderId="26" xfId="0" applyFont="1" applyFill="1" applyBorder="1" applyAlignment="1">
      <alignment horizontal="center" vertical="center"/>
    </xf>
    <xf numFmtId="0" fontId="4" fillId="2" borderId="28" xfId="0" applyFont="1" applyFill="1" applyBorder="1" applyAlignment="1">
      <alignment horizontal="center" vertical="center"/>
    </xf>
    <xf numFmtId="0" fontId="4" fillId="2" borderId="29" xfId="0" applyFont="1" applyFill="1" applyBorder="1" applyAlignment="1">
      <alignment horizontal="center" vertical="center"/>
    </xf>
    <xf numFmtId="0" fontId="4" fillId="2" borderId="31" xfId="0" applyFont="1" applyFill="1" applyBorder="1" applyAlignment="1">
      <alignment horizontal="center" vertical="center"/>
    </xf>
    <xf numFmtId="0" fontId="4" fillId="2" borderId="32" xfId="0" applyFont="1" applyFill="1" applyBorder="1" applyAlignment="1">
      <alignment horizontal="center" vertical="center"/>
    </xf>
    <xf numFmtId="0" fontId="4" fillId="2" borderId="28" xfId="0" applyFont="1" applyFill="1" applyBorder="1" applyAlignment="1">
      <alignment horizontal="center"/>
    </xf>
    <xf numFmtId="0" fontId="4" fillId="2" borderId="29" xfId="0" applyFont="1" applyFill="1" applyBorder="1" applyAlignment="1">
      <alignment horizontal="center"/>
    </xf>
    <xf numFmtId="1" fontId="4" fillId="2" borderId="3" xfId="0" applyNumberFormat="1" applyFont="1" applyFill="1" applyBorder="1" applyAlignment="1">
      <alignment horizontal="center" vertical="center" wrapText="1"/>
    </xf>
    <xf numFmtId="0" fontId="4" fillId="2" borderId="23" xfId="0" applyFont="1" applyFill="1" applyBorder="1" applyAlignment="1">
      <alignment horizontal="center"/>
    </xf>
    <xf numFmtId="0" fontId="4" fillId="2" borderId="24" xfId="0" applyFont="1" applyFill="1" applyBorder="1" applyAlignment="1">
      <alignment horizontal="center"/>
    </xf>
    <xf numFmtId="0" fontId="4" fillId="2" borderId="25" xfId="0" applyFont="1" applyFill="1" applyBorder="1" applyAlignment="1">
      <alignment horizontal="center"/>
    </xf>
    <xf numFmtId="0" fontId="4" fillId="2" borderId="26" xfId="0" applyFont="1" applyFill="1" applyBorder="1" applyAlignment="1">
      <alignment horizontal="center"/>
    </xf>
    <xf numFmtId="0" fontId="4" fillId="2" borderId="31" xfId="0" applyFont="1" applyFill="1" applyBorder="1" applyAlignment="1">
      <alignment horizontal="center"/>
    </xf>
    <xf numFmtId="0" fontId="4" fillId="2" borderId="32" xfId="0" applyFont="1" applyFill="1" applyBorder="1" applyAlignment="1">
      <alignment horizontal="center"/>
    </xf>
    <xf numFmtId="0" fontId="4" fillId="2" borderId="23" xfId="0" applyFont="1" applyFill="1" applyBorder="1" applyAlignment="1">
      <alignment vertical="center"/>
    </xf>
    <xf numFmtId="0" fontId="4" fillId="2" borderId="24" xfId="0" applyFont="1" applyFill="1" applyBorder="1" applyAlignment="1">
      <alignment vertical="center"/>
    </xf>
    <xf numFmtId="0" fontId="4" fillId="2" borderId="23" xfId="0" applyFont="1" applyFill="1" applyBorder="1" applyAlignment="1">
      <alignment horizontal="center" vertical="center"/>
    </xf>
    <xf numFmtId="0" fontId="4" fillId="2" borderId="24" xfId="0" applyFont="1" applyFill="1" applyBorder="1" applyAlignment="1">
      <alignment horizontal="center" vertical="center"/>
    </xf>
    <xf numFmtId="0" fontId="4" fillId="2" borderId="47" xfId="0" applyFont="1" applyFill="1" applyBorder="1" applyAlignment="1">
      <alignment horizontal="center" vertical="center"/>
    </xf>
    <xf numFmtId="0" fontId="4" fillId="2" borderId="37" xfId="0" applyFont="1" applyFill="1" applyBorder="1" applyAlignment="1">
      <alignment horizontal="center" vertical="center"/>
    </xf>
    <xf numFmtId="0" fontId="4" fillId="2" borderId="23" xfId="0" applyNumberFormat="1" applyFont="1" applyFill="1" applyBorder="1" applyAlignment="1">
      <alignment horizontal="center" vertical="center"/>
    </xf>
    <xf numFmtId="0" fontId="4" fillId="2" borderId="24" xfId="0" applyNumberFormat="1" applyFont="1" applyFill="1" applyBorder="1" applyAlignment="1">
      <alignment horizontal="center" vertical="center"/>
    </xf>
    <xf numFmtId="0" fontId="4" fillId="2" borderId="34" xfId="0" applyFont="1" applyFill="1" applyBorder="1" applyAlignment="1">
      <alignment horizontal="center"/>
    </xf>
    <xf numFmtId="0" fontId="4" fillId="2" borderId="35" xfId="0" applyFont="1" applyFill="1" applyBorder="1" applyAlignment="1">
      <alignment horizontal="center"/>
    </xf>
    <xf numFmtId="0" fontId="4" fillId="2" borderId="24" xfId="0" applyNumberFormat="1" applyFont="1" applyFill="1" applyBorder="1"/>
    <xf numFmtId="0" fontId="4" fillId="0" borderId="20" xfId="0" applyFont="1" applyFill="1" applyBorder="1" applyAlignment="1">
      <alignment horizontal="center" vertical="top" wrapText="1"/>
    </xf>
    <xf numFmtId="0" fontId="6" fillId="0" borderId="20" xfId="0" applyFont="1" applyFill="1" applyBorder="1" applyAlignment="1">
      <alignment horizontal="center" vertical="center"/>
    </xf>
    <xf numFmtId="0" fontId="4" fillId="0" borderId="49" xfId="0" applyFont="1" applyFill="1" applyBorder="1" applyAlignment="1">
      <alignment horizontal="center" vertical="center"/>
    </xf>
    <xf numFmtId="0" fontId="4" fillId="0" borderId="39" xfId="0" applyFont="1" applyFill="1" applyBorder="1" applyAlignment="1">
      <alignment horizontal="center" vertical="center"/>
    </xf>
    <xf numFmtId="0" fontId="4" fillId="0" borderId="54" xfId="0" applyFont="1" applyFill="1" applyBorder="1" applyAlignment="1">
      <alignment horizontal="center" vertical="center"/>
    </xf>
    <xf numFmtId="0" fontId="4" fillId="8" borderId="8" xfId="0" applyFont="1" applyFill="1" applyBorder="1" applyAlignment="1">
      <alignment vertical="center"/>
    </xf>
    <xf numFmtId="0" fontId="6" fillId="8" borderId="8" xfId="0" applyFont="1" applyFill="1" applyBorder="1" applyAlignment="1">
      <alignment horizontal="center" vertical="center"/>
    </xf>
    <xf numFmtId="0" fontId="4" fillId="8" borderId="35" xfId="0" applyFont="1" applyFill="1" applyBorder="1" applyAlignment="1">
      <alignment horizontal="center" vertical="center"/>
    </xf>
    <xf numFmtId="0" fontId="4" fillId="8" borderId="36" xfId="0" applyFont="1" applyFill="1" applyBorder="1" applyAlignment="1">
      <alignment horizontal="center" vertical="center"/>
    </xf>
    <xf numFmtId="0" fontId="4" fillId="8" borderId="4" xfId="0" applyFont="1" applyFill="1" applyBorder="1" applyAlignment="1">
      <alignment vertical="center"/>
    </xf>
    <xf numFmtId="0" fontId="4" fillId="8" borderId="6" xfId="0" applyFont="1" applyFill="1" applyBorder="1" applyAlignment="1">
      <alignment vertical="top" wrapText="1"/>
    </xf>
    <xf numFmtId="0" fontId="4" fillId="8" borderId="4" xfId="0" applyFont="1" applyFill="1" applyBorder="1" applyAlignment="1">
      <alignment horizontal="center" vertical="center"/>
    </xf>
    <xf numFmtId="0" fontId="4" fillId="8" borderId="7" xfId="0" applyFont="1" applyFill="1" applyBorder="1" applyAlignment="1">
      <alignment horizontal="center" vertical="center"/>
    </xf>
    <xf numFmtId="0" fontId="6" fillId="8" borderId="4" xfId="0" applyFont="1" applyFill="1" applyBorder="1" applyAlignment="1">
      <alignment horizontal="center" vertical="center"/>
    </xf>
    <xf numFmtId="0" fontId="4" fillId="2" borderId="77" xfId="0" applyFont="1" applyFill="1" applyBorder="1" applyAlignment="1">
      <alignment horizontal="center" vertical="center"/>
    </xf>
    <xf numFmtId="0" fontId="4" fillId="2" borderId="53" xfId="0" applyFont="1" applyFill="1" applyBorder="1" applyAlignment="1">
      <alignment horizontal="center" vertical="center"/>
    </xf>
    <xf numFmtId="0" fontId="4" fillId="8" borderId="53" xfId="0" applyFont="1" applyFill="1" applyBorder="1" applyAlignment="1">
      <alignment horizontal="center" vertical="center"/>
    </xf>
    <xf numFmtId="0" fontId="4" fillId="8" borderId="74" xfId="0" applyFont="1" applyFill="1" applyBorder="1" applyAlignment="1">
      <alignment horizontal="center" vertical="center"/>
    </xf>
    <xf numFmtId="0" fontId="4" fillId="8" borderId="29" xfId="0" applyFont="1" applyFill="1" applyBorder="1" applyAlignment="1">
      <alignment vertical="center"/>
    </xf>
    <xf numFmtId="0" fontId="4" fillId="8" borderId="29" xfId="0" applyFont="1" applyFill="1" applyBorder="1" applyAlignment="1">
      <alignment horizontal="center" vertical="center"/>
    </xf>
    <xf numFmtId="0" fontId="6" fillId="8" borderId="29" xfId="0" applyFont="1" applyFill="1" applyBorder="1" applyAlignment="1">
      <alignment horizontal="center" vertical="center"/>
    </xf>
    <xf numFmtId="0" fontId="4" fillId="0" borderId="29" xfId="0" applyFont="1" applyFill="1" applyBorder="1" applyAlignment="1">
      <alignment vertical="center"/>
    </xf>
    <xf numFmtId="0" fontId="4" fillId="0" borderId="29" xfId="0" applyFont="1" applyFill="1" applyBorder="1" applyAlignment="1">
      <alignment horizontal="center" vertical="top" wrapText="1"/>
    </xf>
    <xf numFmtId="0" fontId="6" fillId="8" borderId="12" xfId="0" applyFont="1" applyFill="1" applyBorder="1" applyAlignment="1">
      <alignment horizontal="center" vertical="center"/>
    </xf>
    <xf numFmtId="0" fontId="6" fillId="2" borderId="34" xfId="0" applyFont="1" applyFill="1" applyBorder="1" applyAlignment="1">
      <alignment horizontal="center" vertical="center"/>
    </xf>
    <xf numFmtId="0" fontId="6" fillId="2" borderId="35" xfId="0" applyFont="1" applyFill="1" applyBorder="1" applyAlignment="1">
      <alignment horizontal="center" vertical="center"/>
    </xf>
    <xf numFmtId="0" fontId="4" fillId="8" borderId="8" xfId="0" applyFont="1" applyFill="1" applyBorder="1" applyAlignment="1">
      <alignment horizontal="center" vertical="center" wrapText="1"/>
    </xf>
    <xf numFmtId="0" fontId="4" fillId="8" borderId="6" xfId="0" applyFont="1" applyFill="1" applyBorder="1" applyAlignment="1">
      <alignment vertical="center" wrapText="1"/>
    </xf>
    <xf numFmtId="0" fontId="4" fillId="8" borderId="29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vertical="center"/>
    </xf>
    <xf numFmtId="0" fontId="31" fillId="0" borderId="20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vertical="center"/>
    </xf>
    <xf numFmtId="0" fontId="4" fillId="0" borderId="57" xfId="0" applyFont="1" applyFill="1" applyBorder="1" applyAlignment="1">
      <alignment vertical="top" wrapText="1"/>
    </xf>
    <xf numFmtId="0" fontId="4" fillId="0" borderId="57" xfId="0" applyFont="1" applyFill="1" applyBorder="1" applyAlignment="1">
      <alignment vertical="center" wrapText="1"/>
    </xf>
    <xf numFmtId="0" fontId="4" fillId="8" borderId="57" xfId="0" applyFont="1" applyFill="1" applyBorder="1" applyAlignment="1">
      <alignment vertical="center" wrapText="1"/>
    </xf>
    <xf numFmtId="1" fontId="4" fillId="3" borderId="42" xfId="0" applyNumberFormat="1" applyFont="1" applyFill="1" applyBorder="1" applyAlignment="1">
      <alignment horizontal="center" vertical="center"/>
    </xf>
    <xf numFmtId="1" fontId="4" fillId="3" borderId="40" xfId="0" applyNumberFormat="1" applyFont="1" applyFill="1" applyBorder="1" applyAlignment="1">
      <alignment horizontal="center" vertical="center"/>
    </xf>
    <xf numFmtId="1" fontId="4" fillId="3" borderId="41" xfId="0" applyNumberFormat="1" applyFont="1" applyFill="1" applyBorder="1" applyAlignment="1">
      <alignment horizontal="center" vertical="center"/>
    </xf>
    <xf numFmtId="1" fontId="4" fillId="15" borderId="3" xfId="0" applyNumberFormat="1" applyFont="1" applyFill="1" applyBorder="1" applyAlignment="1">
      <alignment horizontal="center"/>
    </xf>
    <xf numFmtId="1" fontId="4" fillId="0" borderId="42" xfId="0" applyNumberFormat="1" applyFont="1" applyFill="1" applyBorder="1" applyAlignment="1">
      <alignment horizontal="center"/>
    </xf>
    <xf numFmtId="1" fontId="4" fillId="0" borderId="40" xfId="0" applyNumberFormat="1" applyFont="1" applyFill="1" applyBorder="1" applyAlignment="1">
      <alignment horizontal="center"/>
    </xf>
    <xf numFmtId="1" fontId="4" fillId="0" borderId="41" xfId="0" applyNumberFormat="1" applyFont="1" applyFill="1" applyBorder="1" applyAlignment="1">
      <alignment horizontal="center"/>
    </xf>
    <xf numFmtId="0" fontId="4" fillId="0" borderId="28" xfId="0" applyFont="1" applyFill="1" applyBorder="1" applyAlignment="1">
      <alignment horizontal="center" vertical="center"/>
    </xf>
    <xf numFmtId="0" fontId="6" fillId="15" borderId="3" xfId="0" applyFont="1" applyFill="1" applyBorder="1" applyAlignment="1">
      <alignment horizontal="center" vertical="center"/>
    </xf>
    <xf numFmtId="0" fontId="4" fillId="8" borderId="12" xfId="0" applyFont="1" applyFill="1" applyBorder="1" applyAlignment="1">
      <alignment horizontal="center" vertical="center"/>
    </xf>
    <xf numFmtId="0" fontId="4" fillId="8" borderId="28" xfId="0" applyFont="1" applyFill="1" applyBorder="1" applyAlignment="1">
      <alignment horizontal="center" vertical="center"/>
    </xf>
    <xf numFmtId="0" fontId="4" fillId="15" borderId="3" xfId="0" applyFont="1" applyFill="1" applyBorder="1" applyAlignment="1">
      <alignment horizontal="center" vertical="center" wrapText="1"/>
    </xf>
    <xf numFmtId="0" fontId="4" fillId="5" borderId="3" xfId="0" applyFont="1" applyFill="1" applyBorder="1" applyAlignment="1">
      <alignment horizontal="center" vertical="center" wrapText="1"/>
    </xf>
    <xf numFmtId="0" fontId="4" fillId="0" borderId="42" xfId="0" applyFont="1" applyFill="1" applyBorder="1" applyAlignment="1">
      <alignment horizontal="center" vertical="top" wrapText="1"/>
    </xf>
    <xf numFmtId="0" fontId="4" fillId="0" borderId="40" xfId="0" applyFont="1" applyFill="1" applyBorder="1" applyAlignment="1">
      <alignment horizontal="center" vertical="top" wrapText="1"/>
    </xf>
    <xf numFmtId="0" fontId="4" fillId="0" borderId="41" xfId="0" applyFont="1" applyFill="1" applyBorder="1" applyAlignment="1">
      <alignment horizontal="center" vertical="center" wrapText="1"/>
    </xf>
    <xf numFmtId="0" fontId="4" fillId="0" borderId="40" xfId="0" applyFont="1" applyFill="1" applyBorder="1" applyAlignment="1">
      <alignment horizontal="center" wrapText="1"/>
    </xf>
    <xf numFmtId="0" fontId="6" fillId="15" borderId="3" xfId="0" applyFont="1" applyFill="1" applyBorder="1" applyAlignment="1">
      <alignment horizontal="center" vertical="center" wrapText="1"/>
    </xf>
    <xf numFmtId="0" fontId="4" fillId="3" borderId="42" xfId="0" applyFont="1" applyFill="1" applyBorder="1" applyAlignment="1">
      <alignment horizontal="center" vertical="center" wrapText="1"/>
    </xf>
    <xf numFmtId="0" fontId="4" fillId="3" borderId="41" xfId="0" applyFont="1" applyFill="1" applyBorder="1" applyAlignment="1">
      <alignment horizontal="center" vertical="center" wrapText="1"/>
    </xf>
    <xf numFmtId="0" fontId="4" fillId="3" borderId="70" xfId="0" applyFont="1" applyFill="1" applyBorder="1" applyAlignment="1">
      <alignment horizontal="center" wrapText="1"/>
    </xf>
    <xf numFmtId="0" fontId="4" fillId="0" borderId="70" xfId="0" applyFont="1" applyFill="1" applyBorder="1" applyAlignment="1">
      <alignment horizontal="center" vertical="center" wrapText="1"/>
    </xf>
    <xf numFmtId="0" fontId="4" fillId="6" borderId="42" xfId="0" applyFont="1" applyFill="1" applyBorder="1" applyAlignment="1">
      <alignment horizontal="center" vertical="top" wrapText="1"/>
    </xf>
    <xf numFmtId="0" fontId="4" fillId="0" borderId="41" xfId="0" applyFont="1" applyFill="1" applyBorder="1" applyAlignment="1">
      <alignment horizontal="center" vertical="top" wrapText="1"/>
    </xf>
    <xf numFmtId="0" fontId="4" fillId="0" borderId="51" xfId="0" applyFont="1" applyFill="1" applyBorder="1" applyAlignment="1">
      <alignment horizontal="center" vertical="top" wrapText="1"/>
    </xf>
    <xf numFmtId="0" fontId="4" fillId="0" borderId="30" xfId="0" applyFont="1" applyFill="1" applyBorder="1" applyAlignment="1">
      <alignment horizontal="center" vertical="top" wrapText="1"/>
    </xf>
    <xf numFmtId="0" fontId="4" fillId="0" borderId="18" xfId="0" applyFont="1" applyFill="1" applyBorder="1" applyAlignment="1">
      <alignment horizontal="center" vertical="top" wrapText="1"/>
    </xf>
    <xf numFmtId="0" fontId="4" fillId="8" borderId="7" xfId="0" applyFont="1" applyFill="1" applyBorder="1" applyAlignment="1">
      <alignment horizontal="center" vertical="center" wrapText="1"/>
    </xf>
    <xf numFmtId="0" fontId="4" fillId="8" borderId="12" xfId="0" applyFont="1" applyFill="1" applyBorder="1" applyAlignment="1">
      <alignment horizontal="center" vertical="center" wrapText="1"/>
    </xf>
    <xf numFmtId="0" fontId="4" fillId="0" borderId="51" xfId="0" applyFont="1" applyFill="1" applyBorder="1" applyAlignment="1">
      <alignment horizontal="center" vertical="center" wrapText="1"/>
    </xf>
    <xf numFmtId="0" fontId="6" fillId="0" borderId="42" xfId="0" applyFont="1" applyFill="1" applyBorder="1" applyAlignment="1">
      <alignment horizontal="center" vertical="center" wrapText="1"/>
    </xf>
    <xf numFmtId="0" fontId="4" fillId="8" borderId="51" xfId="0" applyFont="1" applyFill="1" applyBorder="1" applyAlignment="1">
      <alignment horizontal="center" vertical="center" wrapText="1"/>
    </xf>
    <xf numFmtId="0" fontId="4" fillId="8" borderId="30" xfId="0" applyFont="1" applyFill="1" applyBorder="1" applyAlignment="1">
      <alignment horizontal="center" vertical="center" wrapText="1"/>
    </xf>
    <xf numFmtId="0" fontId="4" fillId="0" borderId="28" xfId="0" applyFont="1" applyFill="1" applyBorder="1" applyAlignment="1">
      <alignment horizontal="center" vertical="top" wrapText="1"/>
    </xf>
    <xf numFmtId="0" fontId="4" fillId="6" borderId="43" xfId="0" applyFont="1" applyFill="1" applyBorder="1" applyAlignment="1">
      <alignment vertical="top" wrapText="1"/>
    </xf>
    <xf numFmtId="0" fontId="4" fillId="0" borderId="44" xfId="0" applyFont="1" applyFill="1" applyBorder="1" applyAlignment="1">
      <alignment vertical="top" wrapText="1"/>
    </xf>
    <xf numFmtId="0" fontId="4" fillId="0" borderId="44" xfId="0" applyFont="1" applyFill="1" applyBorder="1" applyAlignment="1">
      <alignment wrapText="1"/>
    </xf>
    <xf numFmtId="0" fontId="4" fillId="0" borderId="44" xfId="0" applyFont="1" applyBorder="1"/>
    <xf numFmtId="0" fontId="4" fillId="0" borderId="17" xfId="0" applyFont="1" applyFill="1" applyBorder="1" applyAlignment="1">
      <alignment vertical="top" wrapText="1"/>
    </xf>
    <xf numFmtId="0" fontId="4" fillId="0" borderId="56" xfId="0" applyFont="1" applyFill="1" applyBorder="1" applyAlignment="1">
      <alignment vertical="center"/>
    </xf>
    <xf numFmtId="0" fontId="4" fillId="0" borderId="20" xfId="0" applyFont="1" applyFill="1" applyBorder="1" applyAlignment="1">
      <alignment vertical="center"/>
    </xf>
    <xf numFmtId="0" fontId="22" fillId="0" borderId="14" xfId="0" applyFont="1" applyFill="1" applyBorder="1" applyAlignment="1">
      <alignment horizontal="center" vertical="center"/>
    </xf>
    <xf numFmtId="0" fontId="4" fillId="0" borderId="56" xfId="0" applyFont="1" applyFill="1" applyBorder="1" applyAlignment="1">
      <alignment horizontal="center" vertical="top" wrapText="1"/>
    </xf>
    <xf numFmtId="0" fontId="31" fillId="0" borderId="14" xfId="0" applyFont="1" applyFill="1" applyBorder="1" applyAlignment="1">
      <alignment horizontal="center" vertical="center" wrapText="1"/>
    </xf>
    <xf numFmtId="0" fontId="22" fillId="0" borderId="14" xfId="0" applyFont="1" applyFill="1" applyBorder="1" applyAlignment="1">
      <alignment horizontal="center" vertical="center" wrapText="1"/>
    </xf>
    <xf numFmtId="0" fontId="22" fillId="0" borderId="45" xfId="0" applyFont="1" applyFill="1" applyBorder="1" applyAlignment="1">
      <alignment horizontal="center" vertical="center" wrapText="1"/>
    </xf>
    <xf numFmtId="0" fontId="0" fillId="0" borderId="14" xfId="0" applyFill="1" applyBorder="1"/>
    <xf numFmtId="0" fontId="31" fillId="0" borderId="56" xfId="0" applyFont="1" applyFill="1" applyBorder="1" applyAlignment="1">
      <alignment horizontal="center" vertical="center" wrapText="1"/>
    </xf>
    <xf numFmtId="1" fontId="22" fillId="0" borderId="4" xfId="0" applyNumberFormat="1" applyFont="1" applyFill="1" applyBorder="1" applyAlignment="1">
      <alignment horizontal="center" vertical="center"/>
    </xf>
    <xf numFmtId="1" fontId="22" fillId="0" borderId="16" xfId="0" applyNumberFormat="1" applyFont="1" applyFill="1" applyBorder="1" applyAlignment="1">
      <alignment horizontal="center" vertical="center"/>
    </xf>
    <xf numFmtId="1" fontId="22" fillId="0" borderId="45" xfId="0" applyNumberFormat="1" applyFont="1" applyFill="1" applyBorder="1" applyAlignment="1">
      <alignment horizontal="center" vertical="center"/>
    </xf>
    <xf numFmtId="1" fontId="22" fillId="0" borderId="56" xfId="0" applyNumberFormat="1" applyFont="1" applyFill="1" applyBorder="1" applyAlignment="1">
      <alignment horizontal="center" vertical="center"/>
    </xf>
    <xf numFmtId="1" fontId="22" fillId="0" borderId="14" xfId="0" applyNumberFormat="1" applyFont="1" applyFill="1" applyBorder="1" applyAlignment="1">
      <alignment horizontal="center" vertical="center"/>
    </xf>
    <xf numFmtId="1" fontId="23" fillId="0" borderId="45" xfId="0" applyNumberFormat="1" applyFont="1" applyFill="1" applyBorder="1" applyAlignment="1">
      <alignment horizontal="center"/>
    </xf>
    <xf numFmtId="0" fontId="4" fillId="0" borderId="56" xfId="0" applyFont="1" applyFill="1" applyBorder="1" applyAlignment="1">
      <alignment horizontal="center" vertical="center"/>
    </xf>
    <xf numFmtId="0" fontId="22" fillId="0" borderId="45" xfId="0" applyFont="1" applyFill="1" applyBorder="1" applyAlignment="1">
      <alignment horizontal="center" vertical="center"/>
    </xf>
    <xf numFmtId="0" fontId="10" fillId="0" borderId="45" xfId="0" applyFont="1" applyFill="1" applyBorder="1" applyAlignment="1">
      <alignment horizontal="center"/>
    </xf>
    <xf numFmtId="0" fontId="31" fillId="2" borderId="25" xfId="0" applyFont="1" applyFill="1" applyBorder="1" applyAlignment="1">
      <alignment horizontal="center" vertical="center"/>
    </xf>
    <xf numFmtId="0" fontId="31" fillId="2" borderId="26" xfId="0" applyFont="1" applyFill="1" applyBorder="1" applyAlignment="1">
      <alignment horizontal="center" vertical="center"/>
    </xf>
    <xf numFmtId="0" fontId="31" fillId="2" borderId="28" xfId="0" applyFont="1" applyFill="1" applyBorder="1" applyAlignment="1">
      <alignment horizontal="center" vertical="center"/>
    </xf>
    <xf numFmtId="0" fontId="31" fillId="2" borderId="29" xfId="0" applyFont="1" applyFill="1" applyBorder="1" applyAlignment="1">
      <alignment horizontal="center" vertical="center"/>
    </xf>
    <xf numFmtId="0" fontId="22" fillId="2" borderId="28" xfId="0" applyFont="1" applyFill="1" applyBorder="1" applyAlignment="1">
      <alignment horizontal="center" vertical="center"/>
    </xf>
    <xf numFmtId="0" fontId="22" fillId="2" borderId="29" xfId="0" applyFont="1" applyFill="1" applyBorder="1" applyAlignment="1">
      <alignment horizontal="center" vertical="center"/>
    </xf>
    <xf numFmtId="0" fontId="22" fillId="2" borderId="31" xfId="0" applyFont="1" applyFill="1" applyBorder="1" applyAlignment="1">
      <alignment horizontal="center" vertical="center"/>
    </xf>
    <xf numFmtId="0" fontId="22" fillId="2" borderId="32" xfId="0" applyFont="1" applyFill="1" applyBorder="1" applyAlignment="1">
      <alignment horizontal="center" vertical="center"/>
    </xf>
    <xf numFmtId="0" fontId="4" fillId="14" borderId="29" xfId="0" applyFont="1" applyFill="1" applyBorder="1" applyAlignment="1">
      <alignment horizontal="center" vertical="center"/>
    </xf>
    <xf numFmtId="0" fontId="6" fillId="7" borderId="18" xfId="0" applyFont="1" applyFill="1" applyBorder="1" applyAlignment="1">
      <alignment horizontal="center" vertical="center" wrapText="1"/>
    </xf>
    <xf numFmtId="0" fontId="6" fillId="7" borderId="58" xfId="0" applyFont="1" applyFill="1" applyBorder="1" applyAlignment="1">
      <alignment vertical="center" wrapText="1"/>
    </xf>
    <xf numFmtId="0" fontId="6" fillId="7" borderId="37" xfId="0" applyFont="1" applyFill="1" applyBorder="1" applyAlignment="1">
      <alignment vertical="center" wrapText="1"/>
    </xf>
    <xf numFmtId="0" fontId="6" fillId="7" borderId="12" xfId="0" applyFont="1" applyFill="1" applyBorder="1" applyAlignment="1">
      <alignment horizontal="center" vertical="center" wrapText="1"/>
    </xf>
    <xf numFmtId="1" fontId="4" fillId="7" borderId="22" xfId="0" applyNumberFormat="1" applyFont="1" applyFill="1" applyBorder="1" applyAlignment="1">
      <alignment horizontal="center" vertical="center"/>
    </xf>
    <xf numFmtId="0" fontId="4" fillId="7" borderId="26" xfId="0" applyFont="1" applyFill="1" applyBorder="1" applyAlignment="1">
      <alignment horizontal="center" vertical="center"/>
    </xf>
    <xf numFmtId="0" fontId="4" fillId="7" borderId="29" xfId="0" applyFont="1" applyFill="1" applyBorder="1" applyAlignment="1">
      <alignment horizontal="center" vertical="center"/>
    </xf>
    <xf numFmtId="0" fontId="4" fillId="7" borderId="32" xfId="0" applyFont="1" applyFill="1" applyBorder="1" applyAlignment="1">
      <alignment horizontal="center" vertical="center"/>
    </xf>
    <xf numFmtId="0" fontId="4" fillId="7" borderId="35" xfId="0" applyFont="1" applyFill="1" applyBorder="1" applyAlignment="1">
      <alignment horizontal="center" vertical="center"/>
    </xf>
    <xf numFmtId="1" fontId="4" fillId="7" borderId="3" xfId="0" applyNumberFormat="1" applyFont="1" applyFill="1" applyBorder="1" applyAlignment="1">
      <alignment horizontal="center" vertical="center" wrapText="1"/>
    </xf>
    <xf numFmtId="0" fontId="4" fillId="7" borderId="24" xfId="0" applyFont="1" applyFill="1" applyBorder="1" applyAlignment="1">
      <alignment horizontal="center"/>
    </xf>
    <xf numFmtId="0" fontId="4" fillId="7" borderId="26" xfId="0" applyFont="1" applyFill="1" applyBorder="1" applyAlignment="1">
      <alignment horizontal="center"/>
    </xf>
    <xf numFmtId="0" fontId="4" fillId="7" borderId="29" xfId="0" applyFont="1" applyFill="1" applyBorder="1" applyAlignment="1">
      <alignment horizontal="center"/>
    </xf>
    <xf numFmtId="0" fontId="4" fillId="7" borderId="32" xfId="0" applyFont="1" applyFill="1" applyBorder="1" applyAlignment="1">
      <alignment horizontal="center"/>
    </xf>
    <xf numFmtId="0" fontId="4" fillId="7" borderId="24" xfId="0" applyFont="1" applyFill="1" applyBorder="1" applyAlignment="1">
      <alignment vertical="center"/>
    </xf>
    <xf numFmtId="0" fontId="4" fillId="7" borderId="37" xfId="0" applyFont="1" applyFill="1" applyBorder="1" applyAlignment="1">
      <alignment horizontal="center" vertical="center"/>
    </xf>
    <xf numFmtId="0" fontId="4" fillId="7" borderId="24" xfId="0" applyFont="1" applyFill="1" applyBorder="1" applyAlignment="1">
      <alignment horizontal="center" vertical="center"/>
    </xf>
    <xf numFmtId="0" fontId="4" fillId="7" borderId="24" xfId="0" applyNumberFormat="1" applyFont="1" applyFill="1" applyBorder="1" applyAlignment="1">
      <alignment horizontal="center" vertical="center"/>
    </xf>
    <xf numFmtId="0" fontId="4" fillId="7" borderId="39" xfId="0" applyFont="1" applyFill="1" applyBorder="1" applyAlignment="1">
      <alignment horizontal="center" vertical="center"/>
    </xf>
    <xf numFmtId="0" fontId="4" fillId="7" borderId="53" xfId="0" applyFont="1" applyFill="1" applyBorder="1" applyAlignment="1">
      <alignment horizontal="center" vertical="center"/>
    </xf>
    <xf numFmtId="0" fontId="6" fillId="7" borderId="29" xfId="0" applyFont="1" applyFill="1" applyBorder="1" applyAlignment="1">
      <alignment horizontal="center" vertical="center"/>
    </xf>
    <xf numFmtId="0" fontId="6" fillId="7" borderId="26" xfId="0" applyFont="1" applyFill="1" applyBorder="1" applyAlignment="1">
      <alignment horizontal="center" vertical="center"/>
    </xf>
    <xf numFmtId="0" fontId="4" fillId="7" borderId="35" xfId="0" applyFont="1" applyFill="1" applyBorder="1" applyAlignment="1">
      <alignment horizontal="center"/>
    </xf>
    <xf numFmtId="0" fontId="4" fillId="7" borderId="24" xfId="0" applyNumberFormat="1" applyFont="1" applyFill="1" applyBorder="1"/>
    <xf numFmtId="0" fontId="4" fillId="7" borderId="26" xfId="0" applyFont="1" applyFill="1" applyBorder="1" applyAlignment="1">
      <alignment horizontal="center" vertical="center" wrapText="1"/>
    </xf>
    <xf numFmtId="0" fontId="4" fillId="7" borderId="29" xfId="0" applyFont="1" applyFill="1" applyBorder="1" applyAlignment="1">
      <alignment horizontal="center" vertical="center" wrapText="1"/>
    </xf>
    <xf numFmtId="0" fontId="4" fillId="7" borderId="37" xfId="0" applyFont="1" applyFill="1" applyBorder="1" applyAlignment="1">
      <alignment horizontal="center"/>
    </xf>
    <xf numFmtId="0" fontId="8" fillId="7" borderId="2" xfId="0" applyFont="1" applyFill="1" applyBorder="1"/>
    <xf numFmtId="0" fontId="8" fillId="7" borderId="0" xfId="0" applyFont="1" applyFill="1"/>
    <xf numFmtId="0" fontId="0" fillId="7" borderId="0" xfId="0" applyFill="1"/>
    <xf numFmtId="0" fontId="6" fillId="7" borderId="58" xfId="0" applyFont="1" applyFill="1" applyBorder="1" applyAlignment="1">
      <alignment horizontal="right" vertical="center" wrapText="1"/>
    </xf>
    <xf numFmtId="1" fontId="4" fillId="7" borderId="35" xfId="0" applyNumberFormat="1" applyFont="1" applyFill="1" applyBorder="1" applyAlignment="1">
      <alignment horizontal="center"/>
    </xf>
    <xf numFmtId="0" fontId="31" fillId="10" borderId="14" xfId="0" applyFont="1" applyFill="1" applyBorder="1" applyAlignment="1">
      <alignment vertical="center"/>
    </xf>
    <xf numFmtId="0" fontId="4" fillId="10" borderId="43" xfId="0" applyFont="1" applyFill="1" applyBorder="1" applyAlignment="1">
      <alignment vertical="top" wrapText="1"/>
    </xf>
    <xf numFmtId="0" fontId="4" fillId="10" borderId="14" xfId="0" applyFont="1" applyFill="1" applyBorder="1" applyAlignment="1">
      <alignment horizontal="center" vertical="top" wrapText="1"/>
    </xf>
    <xf numFmtId="0" fontId="4" fillId="10" borderId="40" xfId="0" applyFont="1" applyFill="1" applyBorder="1" applyAlignment="1">
      <alignment horizontal="center" vertical="top" wrapText="1"/>
    </xf>
    <xf numFmtId="0" fontId="4" fillId="10" borderId="40" xfId="0" applyFont="1" applyFill="1" applyBorder="1" applyAlignment="1">
      <alignment horizontal="center" vertical="center"/>
    </xf>
    <xf numFmtId="0" fontId="6" fillId="10" borderId="14" xfId="0" applyFont="1" applyFill="1" applyBorder="1" applyAlignment="1">
      <alignment horizontal="center" vertical="center"/>
    </xf>
    <xf numFmtId="0" fontId="4" fillId="10" borderId="14" xfId="0" applyFont="1" applyFill="1" applyBorder="1" applyAlignment="1">
      <alignment horizontal="center" vertical="center"/>
    </xf>
    <xf numFmtId="0" fontId="4" fillId="10" borderId="28" xfId="0" applyFont="1" applyFill="1" applyBorder="1" applyAlignment="1">
      <alignment horizontal="center" vertical="center"/>
    </xf>
    <xf numFmtId="0" fontId="4" fillId="10" borderId="29" xfId="0" applyFont="1" applyFill="1" applyBorder="1" applyAlignment="1">
      <alignment horizontal="center" vertical="center"/>
    </xf>
    <xf numFmtId="0" fontId="4" fillId="10" borderId="30" xfId="0" applyFont="1" applyFill="1" applyBorder="1" applyAlignment="1">
      <alignment horizontal="center" vertical="center"/>
    </xf>
    <xf numFmtId="0" fontId="4" fillId="10" borderId="44" xfId="0" applyFont="1" applyFill="1" applyBorder="1" applyAlignment="1">
      <alignment vertical="center" wrapText="1"/>
    </xf>
    <xf numFmtId="0" fontId="4" fillId="10" borderId="14" xfId="0" applyFont="1" applyFill="1" applyBorder="1" applyAlignment="1">
      <alignment horizontal="center" vertical="center" wrapText="1"/>
    </xf>
    <xf numFmtId="0" fontId="4" fillId="10" borderId="40" xfId="0" applyFont="1" applyFill="1" applyBorder="1" applyAlignment="1">
      <alignment horizontal="center" vertical="center" wrapText="1"/>
    </xf>
    <xf numFmtId="0" fontId="31" fillId="10" borderId="45" xfId="0" applyFont="1" applyFill="1" applyBorder="1" applyAlignment="1">
      <alignment vertical="center"/>
    </xf>
    <xf numFmtId="0" fontId="4" fillId="10" borderId="48" xfId="0" applyFont="1" applyFill="1" applyBorder="1" applyAlignment="1">
      <alignment vertical="center" wrapText="1"/>
    </xf>
    <xf numFmtId="0" fontId="4" fillId="10" borderId="45" xfId="0" applyFont="1" applyFill="1" applyBorder="1" applyAlignment="1">
      <alignment horizontal="center" vertical="center" wrapText="1"/>
    </xf>
    <xf numFmtId="0" fontId="4" fillId="10" borderId="70" xfId="0" applyFont="1" applyFill="1" applyBorder="1" applyAlignment="1">
      <alignment horizontal="center" vertical="center" wrapText="1"/>
    </xf>
    <xf numFmtId="0" fontId="4" fillId="10" borderId="70" xfId="0" applyFont="1" applyFill="1" applyBorder="1" applyAlignment="1">
      <alignment horizontal="center" vertical="center"/>
    </xf>
    <xf numFmtId="0" fontId="6" fillId="10" borderId="45" xfId="0" applyFont="1" applyFill="1" applyBorder="1" applyAlignment="1">
      <alignment horizontal="center" vertical="center"/>
    </xf>
    <xf numFmtId="0" fontId="4" fillId="10" borderId="45" xfId="0" applyFont="1" applyFill="1" applyBorder="1" applyAlignment="1">
      <alignment horizontal="center" vertical="center"/>
    </xf>
    <xf numFmtId="0" fontId="4" fillId="10" borderId="47" xfId="0" applyFont="1" applyFill="1" applyBorder="1" applyAlignment="1">
      <alignment horizontal="center" vertical="center"/>
    </xf>
    <xf numFmtId="0" fontId="4" fillId="10" borderId="37" xfId="0" applyFont="1" applyFill="1" applyBorder="1" applyAlignment="1">
      <alignment horizontal="center" vertical="center"/>
    </xf>
    <xf numFmtId="0" fontId="4" fillId="10" borderId="38" xfId="0" applyFont="1" applyFill="1" applyBorder="1" applyAlignment="1">
      <alignment horizontal="center" vertical="center"/>
    </xf>
    <xf numFmtId="0" fontId="4" fillId="10" borderId="51" xfId="0" applyFont="1" applyFill="1" applyBorder="1"/>
    <xf numFmtId="0" fontId="4" fillId="10" borderId="57" xfId="0" applyFont="1" applyFill="1" applyBorder="1" applyAlignment="1">
      <alignment wrapText="1"/>
    </xf>
    <xf numFmtId="0" fontId="4" fillId="10" borderId="13" xfId="0" applyFont="1" applyFill="1" applyBorder="1" applyAlignment="1">
      <alignment horizontal="center" wrapText="1"/>
    </xf>
    <xf numFmtId="0" fontId="4" fillId="10" borderId="14" xfId="0" applyFont="1" applyFill="1" applyBorder="1" applyAlignment="1">
      <alignment horizontal="center" wrapText="1"/>
    </xf>
    <xf numFmtId="0" fontId="4" fillId="10" borderId="44" xfId="0" applyFont="1" applyFill="1" applyBorder="1"/>
    <xf numFmtId="0" fontId="6" fillId="10" borderId="8" xfId="0" applyFont="1" applyFill="1" applyBorder="1" applyAlignment="1">
      <alignment horizontal="center" vertical="top"/>
    </xf>
    <xf numFmtId="0" fontId="4" fillId="10" borderId="0" xfId="0" applyFont="1" applyFill="1" applyBorder="1" applyAlignment="1">
      <alignment horizontal="center" wrapText="1"/>
    </xf>
    <xf numFmtId="0" fontId="4" fillId="10" borderId="40" xfId="0" applyFont="1" applyFill="1" applyBorder="1" applyAlignment="1">
      <alignment horizontal="center"/>
    </xf>
    <xf numFmtId="0" fontId="4" fillId="10" borderId="14" xfId="0" applyFont="1" applyFill="1" applyBorder="1" applyAlignment="1">
      <alignment horizontal="center"/>
    </xf>
    <xf numFmtId="0" fontId="4" fillId="10" borderId="29" xfId="0" applyFont="1" applyFill="1" applyBorder="1" applyAlignment="1">
      <alignment horizontal="center"/>
    </xf>
    <xf numFmtId="0" fontId="4" fillId="10" borderId="30" xfId="0" applyFont="1" applyFill="1" applyBorder="1" applyAlignment="1">
      <alignment horizontal="center"/>
    </xf>
    <xf numFmtId="0" fontId="4" fillId="10" borderId="11" xfId="0" applyFont="1" applyFill="1" applyBorder="1" applyAlignment="1">
      <alignment vertical="center"/>
    </xf>
    <xf numFmtId="0" fontId="4" fillId="10" borderId="44" xfId="0" applyFont="1" applyFill="1" applyBorder="1" applyAlignment="1">
      <alignment wrapText="1"/>
    </xf>
    <xf numFmtId="0" fontId="4" fillId="10" borderId="40" xfId="0" applyFont="1" applyFill="1" applyBorder="1" applyAlignment="1">
      <alignment horizontal="center" wrapText="1"/>
    </xf>
    <xf numFmtId="0" fontId="4" fillId="10" borderId="16" xfId="0" applyFont="1" applyFill="1" applyBorder="1" applyAlignment="1">
      <alignment vertical="top" wrapText="1"/>
    </xf>
    <xf numFmtId="0" fontId="4" fillId="10" borderId="71" xfId="0" applyFont="1" applyFill="1" applyBorder="1" applyAlignment="1">
      <alignment vertical="center" wrapText="1"/>
    </xf>
    <xf numFmtId="0" fontId="4" fillId="10" borderId="41" xfId="0" applyFont="1" applyFill="1" applyBorder="1" applyAlignment="1">
      <alignment horizontal="center" vertical="center"/>
    </xf>
    <xf numFmtId="0" fontId="6" fillId="10" borderId="16" xfId="0" applyFont="1" applyFill="1" applyBorder="1" applyAlignment="1">
      <alignment horizontal="center" vertical="center"/>
    </xf>
    <xf numFmtId="0" fontId="4" fillId="10" borderId="16" xfId="0" applyFont="1" applyFill="1" applyBorder="1" applyAlignment="1">
      <alignment horizontal="center" vertical="center"/>
    </xf>
    <xf numFmtId="0" fontId="4" fillId="10" borderId="31" xfId="0" applyFont="1" applyFill="1" applyBorder="1" applyAlignment="1">
      <alignment horizontal="center" vertical="center"/>
    </xf>
    <xf numFmtId="0" fontId="4" fillId="10" borderId="32" xfId="0" applyFont="1" applyFill="1" applyBorder="1" applyAlignment="1">
      <alignment horizontal="center" vertical="center"/>
    </xf>
    <xf numFmtId="0" fontId="4" fillId="10" borderId="33" xfId="0" applyFont="1" applyFill="1" applyBorder="1" applyAlignment="1">
      <alignment horizontal="center" vertical="center"/>
    </xf>
    <xf numFmtId="0" fontId="4" fillId="10" borderId="44" xfId="0" applyFont="1" applyFill="1" applyBorder="1" applyAlignment="1">
      <alignment vertical="top" wrapText="1"/>
    </xf>
    <xf numFmtId="0" fontId="6" fillId="14" borderId="18" xfId="0" applyFont="1" applyFill="1" applyBorder="1" applyAlignment="1">
      <alignment horizontal="center" vertical="center" wrapText="1"/>
    </xf>
    <xf numFmtId="0" fontId="6" fillId="14" borderId="58" xfId="0" applyFont="1" applyFill="1" applyBorder="1" applyAlignment="1">
      <alignment vertical="center" wrapText="1"/>
    </xf>
    <xf numFmtId="0" fontId="6" fillId="14" borderId="58" xfId="0" applyFont="1" applyFill="1" applyBorder="1" applyAlignment="1">
      <alignment horizontal="right" vertical="center" wrapText="1"/>
    </xf>
    <xf numFmtId="0" fontId="6" fillId="14" borderId="37" xfId="0" applyFont="1" applyFill="1" applyBorder="1" applyAlignment="1">
      <alignment vertical="center" wrapText="1"/>
    </xf>
    <xf numFmtId="0" fontId="6" fillId="14" borderId="37" xfId="0" applyFont="1" applyFill="1" applyBorder="1" applyAlignment="1">
      <alignment horizontal="right" vertical="center" wrapText="1"/>
    </xf>
    <xf numFmtId="0" fontId="6" fillId="14" borderId="12" xfId="0" applyFont="1" applyFill="1" applyBorder="1" applyAlignment="1">
      <alignment horizontal="center" vertical="center" wrapText="1"/>
    </xf>
    <xf numFmtId="1" fontId="4" fillId="14" borderId="22" xfId="0" applyNumberFormat="1" applyFont="1" applyFill="1" applyBorder="1" applyAlignment="1">
      <alignment horizontal="center" vertical="center"/>
    </xf>
    <xf numFmtId="0" fontId="4" fillId="14" borderId="26" xfId="0" applyFont="1" applyFill="1" applyBorder="1" applyAlignment="1">
      <alignment horizontal="center" vertical="center"/>
    </xf>
    <xf numFmtId="0" fontId="4" fillId="14" borderId="32" xfId="0" applyFont="1" applyFill="1" applyBorder="1" applyAlignment="1">
      <alignment horizontal="center" vertical="center"/>
    </xf>
    <xf numFmtId="0" fontId="4" fillId="14" borderId="35" xfId="0" applyFont="1" applyFill="1" applyBorder="1" applyAlignment="1">
      <alignment horizontal="center" vertical="center"/>
    </xf>
    <xf numFmtId="1" fontId="4" fillId="14" borderId="3" xfId="0" applyNumberFormat="1" applyFont="1" applyFill="1" applyBorder="1" applyAlignment="1">
      <alignment horizontal="center" vertical="center" wrapText="1"/>
    </xf>
    <xf numFmtId="0" fontId="4" fillId="14" borderId="24" xfId="0" applyFont="1" applyFill="1" applyBorder="1" applyAlignment="1">
      <alignment horizontal="center"/>
    </xf>
    <xf numFmtId="0" fontId="4" fillId="14" borderId="26" xfId="0" applyFont="1" applyFill="1" applyBorder="1" applyAlignment="1">
      <alignment horizontal="center"/>
    </xf>
    <xf numFmtId="0" fontId="4" fillId="14" borderId="29" xfId="0" applyFont="1" applyFill="1" applyBorder="1" applyAlignment="1">
      <alignment horizontal="center"/>
    </xf>
    <xf numFmtId="0" fontId="4" fillId="14" borderId="32" xfId="0" applyFont="1" applyFill="1" applyBorder="1" applyAlignment="1">
      <alignment horizontal="center"/>
    </xf>
    <xf numFmtId="0" fontId="4" fillId="14" borderId="24" xfId="0" applyFont="1" applyFill="1" applyBorder="1" applyAlignment="1">
      <alignment vertical="center"/>
    </xf>
    <xf numFmtId="0" fontId="4" fillId="14" borderId="37" xfId="0" applyFont="1" applyFill="1" applyBorder="1" applyAlignment="1">
      <alignment horizontal="center" vertical="center"/>
    </xf>
    <xf numFmtId="0" fontId="4" fillId="14" borderId="24" xfId="0" applyFont="1" applyFill="1" applyBorder="1" applyAlignment="1">
      <alignment horizontal="center" vertical="center"/>
    </xf>
    <xf numFmtId="0" fontId="4" fillId="14" borderId="24" xfId="0" applyNumberFormat="1" applyFont="1" applyFill="1" applyBorder="1" applyAlignment="1">
      <alignment horizontal="center" vertical="center"/>
    </xf>
    <xf numFmtId="0" fontId="4" fillId="14" borderId="39" xfId="0" applyFont="1" applyFill="1" applyBorder="1" applyAlignment="1">
      <alignment horizontal="center" vertical="center"/>
    </xf>
    <xf numFmtId="0" fontId="4" fillId="14" borderId="53" xfId="0" applyFont="1" applyFill="1" applyBorder="1" applyAlignment="1">
      <alignment horizontal="center" vertical="center"/>
    </xf>
    <xf numFmtId="0" fontId="6" fillId="14" borderId="29" xfId="0" applyFont="1" applyFill="1" applyBorder="1" applyAlignment="1">
      <alignment horizontal="center" vertical="center"/>
    </xf>
    <xf numFmtId="0" fontId="6" fillId="14" borderId="26" xfId="0" applyFont="1" applyFill="1" applyBorder="1" applyAlignment="1">
      <alignment horizontal="center" vertical="center"/>
    </xf>
    <xf numFmtId="0" fontId="4" fillId="14" borderId="35" xfId="0" applyFont="1" applyFill="1" applyBorder="1" applyAlignment="1">
      <alignment horizontal="center"/>
    </xf>
    <xf numFmtId="1" fontId="4" fillId="14" borderId="35" xfId="0" applyNumberFormat="1" applyFont="1" applyFill="1" applyBorder="1" applyAlignment="1">
      <alignment horizontal="center"/>
    </xf>
    <xf numFmtId="0" fontId="4" fillId="14" borderId="24" xfId="0" applyNumberFormat="1" applyFont="1" applyFill="1" applyBorder="1"/>
    <xf numFmtId="0" fontId="4" fillId="14" borderId="26" xfId="0" applyFont="1" applyFill="1" applyBorder="1" applyAlignment="1">
      <alignment horizontal="center" vertical="center" wrapText="1"/>
    </xf>
    <xf numFmtId="0" fontId="4" fillId="14" borderId="29" xfId="0" applyFont="1" applyFill="1" applyBorder="1" applyAlignment="1">
      <alignment horizontal="center" vertical="center" wrapText="1"/>
    </xf>
    <xf numFmtId="0" fontId="4" fillId="14" borderId="37" xfId="0" applyFont="1" applyFill="1" applyBorder="1" applyAlignment="1">
      <alignment horizontal="center"/>
    </xf>
    <xf numFmtId="0" fontId="8" fillId="14" borderId="2" xfId="0" applyFont="1" applyFill="1" applyBorder="1"/>
    <xf numFmtId="0" fontId="8" fillId="14" borderId="0" xfId="0" applyFont="1" applyFill="1"/>
    <xf numFmtId="0" fontId="0" fillId="14" borderId="0" xfId="0" applyFill="1"/>
    <xf numFmtId="0" fontId="32" fillId="0" borderId="30" xfId="0" applyFont="1" applyFill="1" applyBorder="1" applyAlignment="1">
      <alignment horizontal="center" vertical="center"/>
    </xf>
    <xf numFmtId="0" fontId="32" fillId="0" borderId="38" xfId="0" applyFont="1" applyFill="1" applyBorder="1" applyAlignment="1">
      <alignment horizontal="center" vertical="center"/>
    </xf>
    <xf numFmtId="0" fontId="4" fillId="13" borderId="44" xfId="0" applyFont="1" applyFill="1" applyBorder="1" applyAlignment="1">
      <alignment vertical="center" wrapText="1"/>
    </xf>
    <xf numFmtId="0" fontId="4" fillId="13" borderId="48" xfId="0" applyFont="1" applyFill="1" applyBorder="1" applyAlignment="1">
      <alignment vertical="center" wrapText="1"/>
    </xf>
    <xf numFmtId="0" fontId="4" fillId="13" borderId="52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wrapText="1"/>
    </xf>
    <xf numFmtId="0" fontId="4" fillId="0" borderId="2" xfId="0" applyFont="1" applyFill="1" applyBorder="1" applyAlignment="1">
      <alignment horizontal="center" wrapText="1"/>
    </xf>
    <xf numFmtId="0" fontId="4" fillId="0" borderId="3" xfId="0" applyFont="1" applyFill="1" applyBorder="1" applyAlignment="1">
      <alignment horizontal="center" wrapText="1"/>
    </xf>
    <xf numFmtId="0" fontId="4" fillId="10" borderId="1" xfId="0" applyFont="1" applyFill="1" applyBorder="1" applyAlignment="1">
      <alignment horizontal="center" wrapText="1"/>
    </xf>
    <xf numFmtId="0" fontId="4" fillId="10" borderId="2" xfId="0" applyFont="1" applyFill="1" applyBorder="1" applyAlignment="1">
      <alignment horizontal="center" wrapText="1"/>
    </xf>
    <xf numFmtId="0" fontId="4" fillId="10" borderId="3" xfId="0" applyFont="1" applyFill="1" applyBorder="1" applyAlignment="1">
      <alignment horizontal="center" wrapText="1"/>
    </xf>
    <xf numFmtId="0" fontId="4" fillId="0" borderId="26" xfId="0" applyFont="1" applyFill="1" applyBorder="1" applyAlignment="1">
      <alignment horizontal="center"/>
    </xf>
    <xf numFmtId="0" fontId="4" fillId="14" borderId="26" xfId="0" applyFont="1" applyFill="1" applyBorder="1" applyAlignment="1">
      <alignment horizontal="center"/>
    </xf>
    <xf numFmtId="0" fontId="4" fillId="0" borderId="69" xfId="0" applyFont="1" applyFill="1" applyBorder="1" applyAlignment="1">
      <alignment horizontal="center"/>
    </xf>
    <xf numFmtId="0" fontId="4" fillId="0" borderId="54" xfId="0" applyFont="1" applyFill="1" applyBorder="1" applyAlignment="1">
      <alignment horizontal="center"/>
    </xf>
    <xf numFmtId="0" fontId="4" fillId="14" borderId="69" xfId="0" applyFont="1" applyFill="1" applyBorder="1" applyAlignment="1">
      <alignment horizontal="center"/>
    </xf>
    <xf numFmtId="0" fontId="4" fillId="14" borderId="54" xfId="0" applyFont="1" applyFill="1" applyBorder="1" applyAlignment="1">
      <alignment horizontal="center"/>
    </xf>
    <xf numFmtId="0" fontId="6" fillId="0" borderId="75" xfId="0" applyFont="1" applyFill="1" applyBorder="1" applyAlignment="1">
      <alignment horizontal="center" wrapText="1"/>
    </xf>
    <xf numFmtId="0" fontId="6" fillId="0" borderId="24" xfId="0" applyFont="1" applyFill="1" applyBorder="1" applyAlignment="1">
      <alignment horizontal="center" wrapText="1"/>
    </xf>
    <xf numFmtId="0" fontId="6" fillId="4" borderId="1" xfId="0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 wrapText="1"/>
    </xf>
    <xf numFmtId="0" fontId="6" fillId="15" borderId="1" xfId="0" applyFont="1" applyFill="1" applyBorder="1" applyAlignment="1">
      <alignment horizontal="center" vertical="center" wrapText="1"/>
    </xf>
    <xf numFmtId="0" fontId="6" fillId="15" borderId="2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top" wrapText="1"/>
    </xf>
    <xf numFmtId="0" fontId="30" fillId="0" borderId="11" xfId="0" applyFont="1" applyBorder="1" applyAlignment="1">
      <alignment horizontal="center" vertical="top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textRotation="90" wrapText="1"/>
    </xf>
    <xf numFmtId="0" fontId="6" fillId="0" borderId="8" xfId="0" applyFont="1" applyFill="1" applyBorder="1" applyAlignment="1">
      <alignment horizontal="center" vertical="center" textRotation="90" wrapText="1"/>
    </xf>
    <xf numFmtId="0" fontId="6" fillId="0" borderId="20" xfId="0" applyFont="1" applyFill="1" applyBorder="1" applyAlignment="1">
      <alignment horizontal="center" vertical="center" textRotation="90" wrapText="1"/>
    </xf>
    <xf numFmtId="0" fontId="6" fillId="0" borderId="7" xfId="0" applyFont="1" applyFill="1" applyBorder="1" applyAlignment="1">
      <alignment horizontal="center" vertical="center" textRotation="90" wrapText="1"/>
    </xf>
    <xf numFmtId="0" fontId="6" fillId="0" borderId="12" xfId="0" applyFont="1" applyFill="1" applyBorder="1" applyAlignment="1">
      <alignment horizontal="center" vertical="center" textRotation="90" wrapText="1"/>
    </xf>
    <xf numFmtId="0" fontId="6" fillId="0" borderId="18" xfId="0" applyFont="1" applyFill="1" applyBorder="1" applyAlignment="1">
      <alignment horizontal="center" vertical="center" textRotation="90" wrapText="1"/>
    </xf>
    <xf numFmtId="0" fontId="6" fillId="7" borderId="4" xfId="0" applyFont="1" applyFill="1" applyBorder="1" applyAlignment="1">
      <alignment horizontal="center" vertical="center" wrapText="1"/>
    </xf>
    <xf numFmtId="0" fontId="6" fillId="7" borderId="20" xfId="0" applyFont="1" applyFill="1" applyBorder="1" applyAlignment="1">
      <alignment horizontal="center" vertical="center" wrapText="1"/>
    </xf>
    <xf numFmtId="0" fontId="6" fillId="14" borderId="4" xfId="0" applyFont="1" applyFill="1" applyBorder="1" applyAlignment="1">
      <alignment horizontal="center" vertical="center" wrapText="1"/>
    </xf>
    <xf numFmtId="0" fontId="6" fillId="14" borderId="20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20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6" fillId="0" borderId="12" xfId="0" applyFont="1" applyFill="1" applyBorder="1" applyAlignment="1">
      <alignment horizontal="center" vertical="center" wrapText="1"/>
    </xf>
    <xf numFmtId="0" fontId="6" fillId="0" borderId="21" xfId="0" applyFont="1" applyFill="1" applyBorder="1" applyAlignment="1">
      <alignment horizontal="center" vertical="center" wrapText="1"/>
    </xf>
    <xf numFmtId="0" fontId="6" fillId="0" borderId="17" xfId="0" applyFont="1" applyFill="1" applyBorder="1" applyAlignment="1">
      <alignment horizontal="center" vertical="center" wrapText="1"/>
    </xf>
    <xf numFmtId="0" fontId="6" fillId="0" borderId="18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2" borderId="18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20" xfId="0" applyFont="1" applyFill="1" applyBorder="1" applyAlignment="1">
      <alignment horizontal="center" vertical="center" wrapText="1"/>
    </xf>
    <xf numFmtId="0" fontId="29" fillId="0" borderId="1" xfId="0" applyFont="1" applyFill="1" applyBorder="1" applyAlignment="1">
      <alignment horizontal="center"/>
    </xf>
    <xf numFmtId="0" fontId="29" fillId="0" borderId="2" xfId="0" applyFont="1" applyFill="1" applyBorder="1" applyAlignment="1">
      <alignment horizontal="center"/>
    </xf>
    <xf numFmtId="0" fontId="29" fillId="0" borderId="3" xfId="0" applyFont="1" applyFill="1" applyBorder="1" applyAlignment="1">
      <alignment horizontal="center"/>
    </xf>
    <xf numFmtId="0" fontId="6" fillId="0" borderId="5" xfId="0" applyFont="1" applyFill="1" applyBorder="1" applyAlignment="1">
      <alignment horizontal="center" vertical="center" textRotation="90" wrapText="1"/>
    </xf>
    <xf numFmtId="0" fontId="6" fillId="0" borderId="9" xfId="0" applyFont="1" applyFill="1" applyBorder="1" applyAlignment="1">
      <alignment horizontal="center" vertical="center" textRotation="90" wrapText="1"/>
    </xf>
    <xf numFmtId="0" fontId="6" fillId="0" borderId="21" xfId="0" applyFont="1" applyFill="1" applyBorder="1" applyAlignment="1">
      <alignment horizontal="center" vertical="center" textRotation="90" wrapText="1"/>
    </xf>
    <xf numFmtId="0" fontId="6" fillId="0" borderId="8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14" borderId="1" xfId="0" applyFont="1" applyFill="1" applyBorder="1" applyAlignment="1">
      <alignment horizontal="center" vertical="center" wrapText="1"/>
    </xf>
    <xf numFmtId="0" fontId="6" fillId="14" borderId="3" xfId="0" applyFont="1" applyFill="1" applyBorder="1" applyAlignment="1">
      <alignment horizontal="center" vertical="center" wrapText="1"/>
    </xf>
    <xf numFmtId="0" fontId="11" fillId="0" borderId="4" xfId="0" applyFont="1" applyBorder="1" applyAlignment="1">
      <alignment horizontal="center" wrapText="1"/>
    </xf>
    <xf numFmtId="0" fontId="11" fillId="0" borderId="8" xfId="0" applyFont="1" applyBorder="1" applyAlignment="1">
      <alignment horizontal="center" wrapText="1"/>
    </xf>
    <xf numFmtId="0" fontId="11" fillId="0" borderId="20" xfId="0" applyFont="1" applyBorder="1" applyAlignment="1">
      <alignment horizontal="center" wrapText="1"/>
    </xf>
    <xf numFmtId="0" fontId="11" fillId="0" borderId="1" xfId="0" applyFont="1" applyBorder="1" applyAlignment="1">
      <alignment horizontal="center" wrapText="1"/>
    </xf>
    <xf numFmtId="0" fontId="11" fillId="0" borderId="3" xfId="0" applyFont="1" applyBorder="1" applyAlignment="1">
      <alignment horizontal="center" wrapText="1"/>
    </xf>
    <xf numFmtId="0" fontId="3" fillId="2" borderId="4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17" fillId="0" borderId="5" xfId="0" applyFont="1" applyFill="1" applyBorder="1" applyAlignment="1">
      <alignment horizontal="center" vertical="center"/>
    </xf>
    <xf numFmtId="0" fontId="17" fillId="0" borderId="7" xfId="0" applyFont="1" applyFill="1" applyBorder="1" applyAlignment="1">
      <alignment horizontal="center" vertical="center"/>
    </xf>
    <xf numFmtId="0" fontId="17" fillId="0" borderId="21" xfId="0" applyFont="1" applyFill="1" applyBorder="1" applyAlignment="1">
      <alignment horizontal="center" vertical="center"/>
    </xf>
    <xf numFmtId="0" fontId="17" fillId="0" borderId="18" xfId="0" applyFont="1" applyFill="1" applyBorder="1" applyAlignment="1">
      <alignment horizontal="center" vertical="center"/>
    </xf>
    <xf numFmtId="0" fontId="3" fillId="2" borderId="20" xfId="0" applyFont="1" applyFill="1" applyBorder="1" applyAlignment="1">
      <alignment horizontal="center" vertical="center"/>
    </xf>
    <xf numFmtId="0" fontId="13" fillId="0" borderId="4" xfId="0" applyFont="1" applyBorder="1" applyAlignment="1">
      <alignment horizontal="center" vertical="center" wrapText="1"/>
    </xf>
    <xf numFmtId="0" fontId="13" fillId="0" borderId="20" xfId="0" applyFont="1" applyBorder="1" applyAlignment="1">
      <alignment horizontal="center" vertical="center" wrapText="1"/>
    </xf>
    <xf numFmtId="0" fontId="2" fillId="0" borderId="20" xfId="0" applyFont="1" applyFill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5" fillId="0" borderId="20" xfId="0" applyFont="1" applyBorder="1" applyAlignment="1">
      <alignment horizontal="center" vertical="center" wrapText="1"/>
    </xf>
    <xf numFmtId="0" fontId="1" fillId="0" borderId="62" xfId="0" applyFont="1" applyFill="1" applyBorder="1" applyAlignment="1">
      <alignment horizontal="center" vertical="center"/>
    </xf>
    <xf numFmtId="0" fontId="1" fillId="0" borderId="55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 wrapText="1"/>
    </xf>
    <xf numFmtId="0" fontId="1" fillId="0" borderId="20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top" wrapText="1"/>
    </xf>
    <xf numFmtId="0" fontId="5" fillId="0" borderId="20" xfId="0" applyFont="1" applyFill="1" applyBorder="1" applyAlignment="1">
      <alignment horizontal="center" vertical="top" wrapText="1"/>
    </xf>
    <xf numFmtId="0" fontId="0" fillId="0" borderId="29" xfId="0" applyBorder="1" applyAlignment="1">
      <alignment horizontal="center"/>
    </xf>
    <xf numFmtId="0" fontId="0" fillId="11" borderId="29" xfId="0" applyFill="1" applyBorder="1" applyAlignment="1">
      <alignment horizontal="center"/>
    </xf>
    <xf numFmtId="0" fontId="0" fillId="0" borderId="32" xfId="0" applyBorder="1" applyAlignment="1">
      <alignment horizontal="center" textRotation="90"/>
    </xf>
    <xf numFmtId="0" fontId="0" fillId="0" borderId="35" xfId="0" applyBorder="1" applyAlignment="1">
      <alignment horizontal="center" textRotation="90"/>
    </xf>
    <xf numFmtId="0" fontId="0" fillId="0" borderId="26" xfId="0" applyBorder="1" applyAlignment="1">
      <alignment horizontal="center" textRotation="90"/>
    </xf>
    <xf numFmtId="0" fontId="0" fillId="0" borderId="57" xfId="0" applyBorder="1" applyAlignment="1">
      <alignment horizontal="center"/>
    </xf>
    <xf numFmtId="0" fontId="0" fillId="0" borderId="44" xfId="0" applyBorder="1" applyAlignment="1">
      <alignment horizontal="center"/>
    </xf>
    <xf numFmtId="0" fontId="0" fillId="0" borderId="28" xfId="0" applyBorder="1" applyAlignment="1">
      <alignment horizontal="center"/>
    </xf>
    <xf numFmtId="0" fontId="0" fillId="0" borderId="32" xfId="0" applyFill="1" applyBorder="1" applyAlignment="1">
      <alignment horizontal="center" textRotation="90" wrapText="1" shrinkToFit="1"/>
    </xf>
    <xf numFmtId="0" fontId="0" fillId="0" borderId="35" xfId="0" applyFill="1" applyBorder="1" applyAlignment="1">
      <alignment horizontal="center" textRotation="90" wrapText="1" shrinkToFit="1"/>
    </xf>
    <xf numFmtId="0" fontId="0" fillId="0" borderId="26" xfId="0" applyFill="1" applyBorder="1" applyAlignment="1">
      <alignment horizontal="center" textRotation="90" wrapText="1" shrinkToFit="1"/>
    </xf>
    <xf numFmtId="0" fontId="0" fillId="0" borderId="29" xfId="0" applyBorder="1" applyAlignment="1">
      <alignment horizontal="center" textRotation="90"/>
    </xf>
    <xf numFmtId="0" fontId="9" fillId="0" borderId="5" xfId="0" applyFont="1" applyBorder="1" applyAlignment="1">
      <alignment horizontal="center" vertical="center" textRotation="90"/>
    </xf>
    <xf numFmtId="0" fontId="9" fillId="0" borderId="9" xfId="0" applyFont="1" applyBorder="1" applyAlignment="1">
      <alignment horizontal="center" vertical="center" textRotation="90"/>
    </xf>
    <xf numFmtId="0" fontId="9" fillId="0" borderId="8" xfId="0" applyFont="1" applyBorder="1" applyAlignment="1">
      <alignment horizontal="center" vertical="center" textRotation="90"/>
    </xf>
    <xf numFmtId="0" fontId="9" fillId="0" borderId="20" xfId="0" applyFont="1" applyBorder="1" applyAlignment="1">
      <alignment horizontal="center" vertical="center" textRotation="90"/>
    </xf>
    <xf numFmtId="0" fontId="20" fillId="2" borderId="56" xfId="0" applyFont="1" applyFill="1" applyBorder="1" applyAlignment="1">
      <alignment horizontal="center" vertical="center"/>
    </xf>
    <xf numFmtId="0" fontId="20" fillId="2" borderId="45" xfId="0" applyFont="1" applyFill="1" applyBorder="1" applyAlignment="1">
      <alignment horizontal="center" vertical="center"/>
    </xf>
    <xf numFmtId="0" fontId="20" fillId="2" borderId="56" xfId="0" applyFont="1" applyFill="1" applyBorder="1" applyAlignment="1">
      <alignment horizontal="center" vertical="center" wrapText="1"/>
    </xf>
    <xf numFmtId="0" fontId="20" fillId="2" borderId="45" xfId="0" applyFont="1" applyFill="1" applyBorder="1" applyAlignment="1">
      <alignment horizontal="center" vertical="center" wrapText="1"/>
    </xf>
    <xf numFmtId="0" fontId="22" fillId="0" borderId="8" xfId="0" applyFont="1" applyBorder="1" applyAlignment="1">
      <alignment horizontal="center" vertical="center"/>
    </xf>
    <xf numFmtId="0" fontId="22" fillId="14" borderId="8" xfId="0" applyFont="1" applyFill="1" applyBorder="1" applyAlignment="1">
      <alignment horizontal="center" vertical="center" wrapText="1"/>
    </xf>
    <xf numFmtId="0" fontId="22" fillId="0" borderId="16" xfId="0" applyFont="1" applyBorder="1" applyAlignment="1">
      <alignment horizontal="center" vertical="center"/>
    </xf>
    <xf numFmtId="0" fontId="22" fillId="14" borderId="16" xfId="0" applyFont="1" applyFill="1" applyBorder="1" applyAlignment="1">
      <alignment horizontal="center" vertical="center" wrapText="1"/>
    </xf>
    <xf numFmtId="0" fontId="22" fillId="0" borderId="14" xfId="0" applyFont="1" applyBorder="1" applyAlignment="1">
      <alignment horizontal="center" vertical="center"/>
    </xf>
    <xf numFmtId="0" fontId="22" fillId="14" borderId="14" xfId="0" applyFont="1" applyFill="1" applyBorder="1" applyAlignment="1">
      <alignment horizontal="center" vertical="center" wrapText="1"/>
    </xf>
    <xf numFmtId="0" fontId="20" fillId="2" borderId="4" xfId="0" applyFont="1" applyFill="1" applyBorder="1" applyAlignment="1">
      <alignment horizontal="center" vertical="center"/>
    </xf>
    <xf numFmtId="0" fontId="20" fillId="2" borderId="20" xfId="0" applyFont="1" applyFill="1" applyBorder="1" applyAlignment="1">
      <alignment horizontal="center" vertical="center"/>
    </xf>
    <xf numFmtId="0" fontId="20" fillId="2" borderId="4" xfId="0" applyFont="1" applyFill="1" applyBorder="1" applyAlignment="1">
      <alignment horizontal="center" vertical="center" wrapText="1"/>
    </xf>
    <xf numFmtId="0" fontId="20" fillId="2" borderId="20" xfId="0" applyFont="1" applyFill="1" applyBorder="1" applyAlignment="1">
      <alignment horizontal="center" vertical="center" wrapText="1"/>
    </xf>
    <xf numFmtId="0" fontId="22" fillId="0" borderId="11" xfId="0" applyFont="1" applyFill="1" applyBorder="1" applyAlignment="1">
      <alignment horizontal="center" vertical="center"/>
    </xf>
    <xf numFmtId="0" fontId="22" fillId="0" borderId="14" xfId="0" applyFont="1" applyFill="1" applyBorder="1" applyAlignment="1">
      <alignment horizontal="center" vertical="center"/>
    </xf>
    <xf numFmtId="0" fontId="22" fillId="0" borderId="16" xfId="0" applyFont="1" applyFill="1" applyBorder="1" applyAlignment="1">
      <alignment horizontal="center" vertical="center"/>
    </xf>
    <xf numFmtId="0" fontId="22" fillId="0" borderId="8" xfId="0" applyFont="1" applyFill="1" applyBorder="1" applyAlignment="1">
      <alignment horizontal="center" vertical="center"/>
    </xf>
    <xf numFmtId="0" fontId="22" fillId="14" borderId="11" xfId="0" applyFont="1" applyFill="1" applyBorder="1" applyAlignment="1">
      <alignment horizontal="center" vertical="center" wrapText="1"/>
    </xf>
    <xf numFmtId="0" fontId="22" fillId="2" borderId="20" xfId="0" applyFont="1" applyFill="1" applyBorder="1" applyAlignment="1">
      <alignment horizontal="center" vertical="center" wrapText="1"/>
    </xf>
    <xf numFmtId="0" fontId="22" fillId="0" borderId="11" xfId="0" applyFont="1" applyBorder="1" applyAlignment="1">
      <alignment horizontal="center" vertical="center"/>
    </xf>
    <xf numFmtId="0" fontId="22" fillId="0" borderId="20" xfId="0" applyFont="1" applyFill="1" applyBorder="1" applyAlignment="1">
      <alignment horizontal="center" vertical="center"/>
    </xf>
    <xf numFmtId="0" fontId="22" fillId="14" borderId="20" xfId="0" applyFont="1" applyFill="1" applyBorder="1" applyAlignment="1">
      <alignment horizontal="center" vertical="center" wrapText="1"/>
    </xf>
    <xf numFmtId="0" fontId="22" fillId="17" borderId="5" xfId="0" applyFont="1" applyFill="1" applyBorder="1" applyAlignment="1">
      <alignment horizontal="center" vertical="center"/>
    </xf>
    <xf numFmtId="0" fontId="22" fillId="17" borderId="7" xfId="0" applyFont="1" applyFill="1" applyBorder="1" applyAlignment="1">
      <alignment horizontal="center" vertical="center"/>
    </xf>
    <xf numFmtId="0" fontId="22" fillId="17" borderId="9" xfId="0" applyFont="1" applyFill="1" applyBorder="1" applyAlignment="1">
      <alignment horizontal="center" vertical="center"/>
    </xf>
    <xf numFmtId="0" fontId="22" fillId="17" borderId="12" xfId="0" applyFont="1" applyFill="1" applyBorder="1" applyAlignment="1">
      <alignment horizontal="center" vertical="center"/>
    </xf>
    <xf numFmtId="0" fontId="22" fillId="17" borderId="21" xfId="0" applyFont="1" applyFill="1" applyBorder="1" applyAlignment="1">
      <alignment horizontal="center" vertical="center"/>
    </xf>
    <xf numFmtId="0" fontId="22" fillId="17" borderId="18" xfId="0" applyFont="1" applyFill="1" applyBorder="1" applyAlignment="1">
      <alignment horizontal="center" vertical="center"/>
    </xf>
    <xf numFmtId="0" fontId="3" fillId="0" borderId="16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27" fillId="0" borderId="71" xfId="0" applyFont="1" applyFill="1" applyBorder="1" applyAlignment="1">
      <alignment horizontal="center" vertical="center" wrapText="1"/>
    </xf>
    <xf numFmtId="0" fontId="26" fillId="0" borderId="43" xfId="0" applyFont="1" applyFill="1" applyBorder="1" applyAlignment="1">
      <alignment horizontal="center" vertical="center" wrapText="1"/>
    </xf>
    <xf numFmtId="0" fontId="3" fillId="0" borderId="20" xfId="0" applyFont="1" applyFill="1" applyBorder="1" applyAlignment="1">
      <alignment horizontal="center" vertical="center"/>
    </xf>
    <xf numFmtId="0" fontId="26" fillId="0" borderId="0" xfId="0" applyFont="1" applyFill="1" applyBorder="1" applyAlignment="1">
      <alignment horizontal="center" vertical="center" wrapText="1"/>
    </xf>
    <xf numFmtId="0" fontId="23" fillId="17" borderId="6" xfId="0" applyFont="1" applyFill="1" applyBorder="1" applyAlignment="1">
      <alignment horizontal="center" vertical="center"/>
    </xf>
    <xf numFmtId="0" fontId="23" fillId="17" borderId="0" xfId="0" applyFont="1" applyFill="1" applyBorder="1" applyAlignment="1">
      <alignment horizontal="center" vertical="center"/>
    </xf>
    <xf numFmtId="0" fontId="23" fillId="17" borderId="17" xfId="0" applyFont="1" applyFill="1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20" xfId="0" applyBorder="1" applyAlignment="1">
      <alignment horizontal="center"/>
    </xf>
    <xf numFmtId="0" fontId="25" fillId="0" borderId="71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/>
    </xf>
    <xf numFmtId="0" fontId="27" fillId="3" borderId="71" xfId="0" applyFont="1" applyFill="1" applyBorder="1" applyAlignment="1">
      <alignment horizontal="center" vertical="center" wrapText="1"/>
    </xf>
    <xf numFmtId="0" fontId="26" fillId="3" borderId="4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 wrapText="1"/>
    </xf>
    <xf numFmtId="0" fontId="3" fillId="3" borderId="43" xfId="0" applyFont="1" applyFill="1" applyBorder="1" applyAlignment="1">
      <alignment horizontal="center" vertical="center" wrapText="1"/>
    </xf>
    <xf numFmtId="0" fontId="3" fillId="3" borderId="71" xfId="0" applyFont="1" applyFill="1" applyBorder="1" applyAlignment="1">
      <alignment horizontal="center" vertical="center" wrapText="1"/>
    </xf>
    <xf numFmtId="0" fontId="3" fillId="0" borderId="43" xfId="0" applyFont="1" applyFill="1" applyBorder="1" applyAlignment="1">
      <alignment horizontal="center" vertical="center" wrapText="1"/>
    </xf>
    <xf numFmtId="0" fontId="3" fillId="3" borderId="16" xfId="0" applyFont="1" applyFill="1" applyBorder="1" applyAlignment="1">
      <alignment horizontal="center" vertical="center" wrapText="1"/>
    </xf>
    <xf numFmtId="0" fontId="3" fillId="3" borderId="11" xfId="0" applyFont="1" applyFill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3" borderId="0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0" borderId="71" xfId="0" applyFont="1" applyFill="1" applyBorder="1" applyAlignment="1">
      <alignment horizontal="center" vertical="center" wrapText="1"/>
    </xf>
    <xf numFmtId="0" fontId="3" fillId="0" borderId="17" xfId="0" applyFont="1" applyFill="1" applyBorder="1" applyAlignment="1">
      <alignment horizontal="center" vertical="center" wrapText="1"/>
    </xf>
    <xf numFmtId="0" fontId="7" fillId="5" borderId="4" xfId="0" applyFont="1" applyFill="1" applyBorder="1" applyAlignment="1">
      <alignment horizontal="center" vertical="center"/>
    </xf>
    <xf numFmtId="0" fontId="7" fillId="5" borderId="20" xfId="0" applyFont="1" applyFill="1" applyBorder="1" applyAlignment="1">
      <alignment horizontal="center" vertical="center"/>
    </xf>
    <xf numFmtId="0" fontId="7" fillId="5" borderId="6" xfId="0" applyFont="1" applyFill="1" applyBorder="1" applyAlignment="1">
      <alignment horizontal="center" vertical="center" wrapText="1"/>
    </xf>
    <xf numFmtId="0" fontId="3" fillId="5" borderId="17" xfId="0" applyFont="1" applyFill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  <xf numFmtId="0" fontId="22" fillId="3" borderId="41" xfId="0" applyFont="1" applyFill="1" applyBorder="1" applyAlignment="1">
      <alignment horizontal="center" vertical="center" wrapText="1"/>
    </xf>
    <xf numFmtId="0" fontId="22" fillId="3" borderId="42" xfId="0" applyFont="1" applyFill="1" applyBorder="1" applyAlignment="1">
      <alignment horizontal="center" vertical="center" wrapText="1"/>
    </xf>
    <xf numFmtId="0" fontId="22" fillId="3" borderId="12" xfId="0" applyFont="1" applyFill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0" borderId="20" xfId="0" applyFont="1" applyBorder="1" applyAlignment="1">
      <alignment horizontal="center" vertical="center"/>
    </xf>
    <xf numFmtId="0" fontId="7" fillId="5" borderId="56" xfId="0" applyFont="1" applyFill="1" applyBorder="1" applyAlignment="1">
      <alignment horizontal="center" vertical="center"/>
    </xf>
    <xf numFmtId="0" fontId="7" fillId="5" borderId="45" xfId="0" applyFont="1" applyFill="1" applyBorder="1" applyAlignment="1">
      <alignment horizontal="center" vertical="center"/>
    </xf>
    <xf numFmtId="0" fontId="7" fillId="5" borderId="52" xfId="0" applyFont="1" applyFill="1" applyBorder="1" applyAlignment="1">
      <alignment horizontal="center" vertical="center" wrapText="1"/>
    </xf>
    <xf numFmtId="0" fontId="7" fillId="5" borderId="48" xfId="0" applyFont="1" applyFill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/>
    </xf>
    <xf numFmtId="0" fontId="3" fillId="3" borderId="44" xfId="0" applyFont="1" applyFill="1" applyBorder="1" applyAlignment="1">
      <alignment horizontal="center" vertical="center" wrapText="1"/>
    </xf>
    <xf numFmtId="0" fontId="7" fillId="5" borderId="17" xfId="0" applyFont="1" applyFill="1" applyBorder="1" applyAlignment="1">
      <alignment horizontal="center" vertical="center" wrapText="1"/>
    </xf>
    <xf numFmtId="0" fontId="0" fillId="0" borderId="62" xfId="0" applyBorder="1" applyAlignment="1">
      <alignment horizontal="center" textRotation="90"/>
    </xf>
    <xf numFmtId="0" fontId="0" fillId="0" borderId="72" xfId="0" applyBorder="1" applyAlignment="1">
      <alignment horizontal="center" textRotation="90"/>
    </xf>
    <xf numFmtId="0" fontId="0" fillId="0" borderId="55" xfId="0" applyBorder="1" applyAlignment="1">
      <alignment horizontal="center" textRotation="90"/>
    </xf>
    <xf numFmtId="0" fontId="10" fillId="0" borderId="15" xfId="0" applyFont="1" applyFill="1" applyBorder="1" applyAlignment="1">
      <alignment horizontal="center" vertical="center" wrapText="1"/>
    </xf>
    <xf numFmtId="0" fontId="10" fillId="0" borderId="10" xfId="0" applyFont="1" applyFill="1" applyBorder="1" applyAlignment="1">
      <alignment horizontal="center" vertical="center" wrapText="1"/>
    </xf>
    <xf numFmtId="0" fontId="23" fillId="15" borderId="5" xfId="0" applyFont="1" applyFill="1" applyBorder="1" applyAlignment="1">
      <alignment horizontal="center" vertical="center"/>
    </xf>
    <xf numFmtId="0" fontId="23" fillId="15" borderId="6" xfId="0" applyFont="1" applyFill="1" applyBorder="1" applyAlignment="1">
      <alignment horizontal="center" vertical="center"/>
    </xf>
    <xf numFmtId="0" fontId="23" fillId="15" borderId="9" xfId="0" applyFont="1" applyFill="1" applyBorder="1" applyAlignment="1">
      <alignment horizontal="center" vertical="center"/>
    </xf>
    <xf numFmtId="0" fontId="23" fillId="15" borderId="0" xfId="0" applyFont="1" applyFill="1" applyBorder="1" applyAlignment="1">
      <alignment horizontal="center" vertical="center"/>
    </xf>
    <xf numFmtId="0" fontId="23" fillId="15" borderId="21" xfId="0" applyFont="1" applyFill="1" applyBorder="1" applyAlignment="1">
      <alignment horizontal="center" vertical="center"/>
    </xf>
    <xf numFmtId="0" fontId="23" fillId="15" borderId="17" xfId="0" applyFont="1" applyFill="1" applyBorder="1" applyAlignment="1">
      <alignment horizontal="center" vertical="center"/>
    </xf>
    <xf numFmtId="0" fontId="2" fillId="0" borderId="16" xfId="0" applyFont="1" applyFill="1" applyBorder="1" applyAlignment="1">
      <alignment horizontal="center" vertical="center"/>
    </xf>
    <xf numFmtId="0" fontId="2" fillId="0" borderId="20" xfId="0" applyFont="1" applyFill="1" applyBorder="1" applyAlignment="1">
      <alignment horizontal="center" vertical="center"/>
    </xf>
    <xf numFmtId="0" fontId="2" fillId="0" borderId="16" xfId="0" applyFont="1" applyFill="1" applyBorder="1" applyAlignment="1">
      <alignment horizontal="center" vertical="center" wrapText="1"/>
    </xf>
    <xf numFmtId="0" fontId="3" fillId="10" borderId="16" xfId="0" applyFont="1" applyFill="1" applyBorder="1" applyAlignment="1">
      <alignment horizontal="center" vertical="center" wrapText="1"/>
    </xf>
    <xf numFmtId="0" fontId="3" fillId="10" borderId="11" xfId="0" applyFont="1" applyFill="1" applyBorder="1" applyAlignment="1">
      <alignment horizontal="center" vertical="center" wrapText="1"/>
    </xf>
    <xf numFmtId="0" fontId="3" fillId="10" borderId="6" xfId="0" applyFont="1" applyFill="1" applyBorder="1" applyAlignment="1">
      <alignment horizontal="center" vertical="center" wrapText="1"/>
    </xf>
    <xf numFmtId="0" fontId="3" fillId="10" borderId="43" xfId="0" applyFont="1" applyFill="1" applyBorder="1" applyAlignment="1">
      <alignment horizontal="center" vertical="center" wrapText="1"/>
    </xf>
    <xf numFmtId="0" fontId="3" fillId="10" borderId="71" xfId="0" applyFont="1" applyFill="1" applyBorder="1" applyAlignment="1">
      <alignment horizontal="center" vertical="center" wrapText="1"/>
    </xf>
    <xf numFmtId="0" fontId="22" fillId="10" borderId="41" xfId="0" applyFont="1" applyFill="1" applyBorder="1" applyAlignment="1">
      <alignment horizontal="center" vertical="center" wrapText="1"/>
    </xf>
    <xf numFmtId="0" fontId="22" fillId="10" borderId="12" xfId="0" applyFont="1" applyFill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/>
    </xf>
    <xf numFmtId="0" fontId="7" fillId="5" borderId="73" xfId="0" applyFont="1" applyFill="1" applyBorder="1" applyAlignment="1">
      <alignment horizontal="center" vertical="center" wrapText="1"/>
    </xf>
    <xf numFmtId="0" fontId="7" fillId="5" borderId="46" xfId="0" applyFont="1" applyFill="1" applyBorder="1" applyAlignment="1">
      <alignment horizontal="center" vertical="center" wrapText="1"/>
    </xf>
    <xf numFmtId="0" fontId="3" fillId="10" borderId="10" xfId="0" applyFont="1" applyFill="1" applyBorder="1" applyAlignment="1">
      <alignment horizontal="center" vertical="center" wrapText="1"/>
    </xf>
    <xf numFmtId="0" fontId="3" fillId="10" borderId="13" xfId="0" applyFont="1" applyFill="1" applyBorder="1" applyAlignment="1">
      <alignment horizontal="center" vertical="center" wrapText="1"/>
    </xf>
    <xf numFmtId="0" fontId="3" fillId="10" borderId="15" xfId="0" applyFont="1" applyFill="1" applyBorder="1" applyAlignment="1">
      <alignment horizontal="center" vertical="center" wrapText="1"/>
    </xf>
    <xf numFmtId="0" fontId="7" fillId="5" borderId="5" xfId="0" applyFont="1" applyFill="1" applyBorder="1" applyAlignment="1">
      <alignment horizontal="center" vertical="center" wrapText="1"/>
    </xf>
    <xf numFmtId="0" fontId="7" fillId="5" borderId="21" xfId="0" applyFont="1" applyFill="1" applyBorder="1" applyAlignment="1">
      <alignment horizontal="center" vertical="center" wrapText="1"/>
    </xf>
    <xf numFmtId="0" fontId="3" fillId="5" borderId="21" xfId="0" applyFont="1" applyFill="1" applyBorder="1" applyAlignment="1">
      <alignment horizontal="center" vertical="center" wrapText="1"/>
    </xf>
    <xf numFmtId="0" fontId="0" fillId="0" borderId="58" xfId="0" applyBorder="1" applyAlignment="1">
      <alignment horizontal="center"/>
    </xf>
    <xf numFmtId="0" fontId="0" fillId="11" borderId="58" xfId="0" applyFill="1" applyBorder="1" applyAlignment="1">
      <alignment horizontal="center"/>
    </xf>
    <xf numFmtId="0" fontId="0" fillId="0" borderId="74" xfId="0" applyBorder="1" applyAlignment="1">
      <alignment horizontal="center" textRotation="90"/>
    </xf>
    <xf numFmtId="0" fontId="0" fillId="0" borderId="36" xfId="0" applyBorder="1" applyAlignment="1">
      <alignment horizontal="center" textRotation="90"/>
    </xf>
    <xf numFmtId="0" fontId="0" fillId="0" borderId="54" xfId="0" applyBorder="1" applyAlignment="1">
      <alignment horizontal="center" textRotation="90"/>
    </xf>
    <xf numFmtId="0" fontId="0" fillId="0" borderId="53" xfId="0" applyFill="1" applyBorder="1" applyAlignment="1">
      <alignment horizontal="center" textRotation="90" wrapText="1" shrinkToFit="1"/>
    </xf>
    <xf numFmtId="0" fontId="0" fillId="0" borderId="39" xfId="0" applyFill="1" applyBorder="1" applyAlignment="1">
      <alignment horizontal="center" textRotation="90" wrapText="1" shrinkToFit="1"/>
    </xf>
    <xf numFmtId="0" fontId="0" fillId="0" borderId="58" xfId="0" applyBorder="1" applyAlignment="1">
      <alignment horizontal="center" textRotation="90"/>
    </xf>
    <xf numFmtId="0" fontId="0" fillId="0" borderId="37" xfId="0" applyBorder="1" applyAlignment="1">
      <alignment horizontal="center" textRotation="9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05"/>
  <sheetViews>
    <sheetView tabSelected="1" view="pageBreakPreview" zoomScale="80" zoomScaleNormal="80" zoomScaleSheetLayoutView="80" zoomScalePageLayoutView="60" workbookViewId="0">
      <selection activeCell="U18" sqref="U18"/>
    </sheetView>
  </sheetViews>
  <sheetFormatPr defaultRowHeight="15" x14ac:dyDescent="0.25"/>
  <cols>
    <col min="1" max="1" width="10.42578125" customWidth="1"/>
    <col min="2" max="2" width="36.85546875" customWidth="1"/>
    <col min="3" max="3" width="4.85546875" customWidth="1"/>
    <col min="4" max="4" width="5.5703125" customWidth="1"/>
    <col min="5" max="5" width="6" customWidth="1"/>
    <col min="6" max="6" width="9.28515625" customWidth="1"/>
    <col min="9" max="9" width="10.28515625" customWidth="1"/>
    <col min="13" max="13" width="9.7109375" customWidth="1"/>
    <col min="14" max="14" width="11" customWidth="1"/>
    <col min="15" max="15" width="11.7109375" style="695" bestFit="1" customWidth="1"/>
    <col min="16" max="16" width="10.42578125" style="695" customWidth="1"/>
    <col min="17" max="18" width="10.140625" style="775" customWidth="1"/>
    <col min="19" max="19" width="10.5703125" customWidth="1"/>
    <col min="20" max="20" width="10.28515625" customWidth="1"/>
    <col min="21" max="21" width="4.7109375" customWidth="1"/>
  </cols>
  <sheetData>
    <row r="1" spans="1:20" ht="30.75" customHeight="1" thickBot="1" x14ac:dyDescent="0.35">
      <c r="A1" s="829" t="s">
        <v>322</v>
      </c>
      <c r="B1" s="830"/>
      <c r="C1" s="830"/>
      <c r="D1" s="830"/>
      <c r="E1" s="830"/>
      <c r="F1" s="830"/>
      <c r="G1" s="830"/>
      <c r="H1" s="830"/>
      <c r="I1" s="830"/>
      <c r="J1" s="830"/>
      <c r="K1" s="830"/>
      <c r="L1" s="830"/>
      <c r="M1" s="830"/>
      <c r="N1" s="830"/>
      <c r="O1" s="830"/>
      <c r="P1" s="830"/>
      <c r="Q1" s="830"/>
      <c r="R1" s="830"/>
      <c r="S1" s="830"/>
      <c r="T1" s="831"/>
    </row>
    <row r="2" spans="1:20" ht="59.25" customHeight="1" thickBot="1" x14ac:dyDescent="0.3">
      <c r="A2" s="832" t="s">
        <v>0</v>
      </c>
      <c r="B2" s="814" t="s">
        <v>1</v>
      </c>
      <c r="C2" s="816" t="s">
        <v>289</v>
      </c>
      <c r="D2" s="817"/>
      <c r="E2" s="818"/>
      <c r="F2" s="816" t="s">
        <v>2</v>
      </c>
      <c r="G2" s="817"/>
      <c r="H2" s="817"/>
      <c r="I2" s="817"/>
      <c r="J2" s="817"/>
      <c r="K2" s="817"/>
      <c r="L2" s="818"/>
      <c r="M2" s="816" t="s">
        <v>3</v>
      </c>
      <c r="N2" s="817"/>
      <c r="O2" s="817"/>
      <c r="P2" s="817"/>
      <c r="Q2" s="817"/>
      <c r="R2" s="817"/>
      <c r="S2" s="817"/>
      <c r="T2" s="818"/>
    </row>
    <row r="3" spans="1:20" ht="15.75" hidden="1" thickBot="1" x14ac:dyDescent="0.3">
      <c r="A3" s="833"/>
      <c r="B3" s="835"/>
      <c r="C3" s="819"/>
      <c r="D3" s="820"/>
      <c r="E3" s="821"/>
      <c r="F3" s="819"/>
      <c r="G3" s="820"/>
      <c r="H3" s="820"/>
      <c r="I3" s="820"/>
      <c r="J3" s="820"/>
      <c r="K3" s="820"/>
      <c r="L3" s="821"/>
      <c r="M3" s="819"/>
      <c r="N3" s="820"/>
      <c r="O3" s="820"/>
      <c r="P3" s="820"/>
      <c r="Q3" s="820"/>
      <c r="R3" s="820"/>
      <c r="S3" s="820"/>
      <c r="T3" s="821"/>
    </row>
    <row r="4" spans="1:20" ht="15.75" hidden="1" thickBot="1" x14ac:dyDescent="0.3">
      <c r="A4" s="833"/>
      <c r="B4" s="835"/>
      <c r="C4" s="819"/>
      <c r="D4" s="820"/>
      <c r="E4" s="821"/>
      <c r="F4" s="819"/>
      <c r="G4" s="820"/>
      <c r="H4" s="820"/>
      <c r="I4" s="820"/>
      <c r="J4" s="820"/>
      <c r="K4" s="820"/>
      <c r="L4" s="821"/>
      <c r="M4" s="819"/>
      <c r="N4" s="820"/>
      <c r="O4" s="820"/>
      <c r="P4" s="820"/>
      <c r="Q4" s="820"/>
      <c r="R4" s="820"/>
      <c r="S4" s="820"/>
      <c r="T4" s="821"/>
    </row>
    <row r="5" spans="1:20" ht="15.75" hidden="1" thickBot="1" x14ac:dyDescent="0.3">
      <c r="A5" s="833"/>
      <c r="B5" s="835"/>
      <c r="C5" s="822"/>
      <c r="D5" s="823"/>
      <c r="E5" s="824"/>
      <c r="F5" s="822"/>
      <c r="G5" s="823"/>
      <c r="H5" s="823"/>
      <c r="I5" s="823"/>
      <c r="J5" s="823"/>
      <c r="K5" s="823"/>
      <c r="L5" s="824"/>
      <c r="M5" s="822"/>
      <c r="N5" s="823"/>
      <c r="O5" s="823"/>
      <c r="P5" s="823"/>
      <c r="Q5" s="823"/>
      <c r="R5" s="823"/>
      <c r="S5" s="823"/>
      <c r="T5" s="824"/>
    </row>
    <row r="6" spans="1:20" ht="37.5" customHeight="1" thickBot="1" x14ac:dyDescent="0.3">
      <c r="A6" s="833"/>
      <c r="B6" s="819"/>
      <c r="C6" s="804" t="s">
        <v>4</v>
      </c>
      <c r="D6" s="804" t="s">
        <v>5</v>
      </c>
      <c r="E6" s="804" t="s">
        <v>6</v>
      </c>
      <c r="F6" s="807" t="s">
        <v>7</v>
      </c>
      <c r="G6" s="807" t="s">
        <v>8</v>
      </c>
      <c r="H6" s="801" t="s">
        <v>169</v>
      </c>
      <c r="I6" s="802"/>
      <c r="J6" s="802"/>
      <c r="K6" s="803"/>
      <c r="L6" s="807" t="s">
        <v>9</v>
      </c>
      <c r="M6" s="836" t="s">
        <v>10</v>
      </c>
      <c r="N6" s="837"/>
      <c r="O6" s="801" t="s">
        <v>11</v>
      </c>
      <c r="P6" s="803"/>
      <c r="Q6" s="838" t="s">
        <v>12</v>
      </c>
      <c r="R6" s="839"/>
      <c r="S6" s="801" t="s">
        <v>13</v>
      </c>
      <c r="T6" s="803"/>
    </row>
    <row r="7" spans="1:20" ht="29.25" thickBot="1" x14ac:dyDescent="0.3">
      <c r="A7" s="833"/>
      <c r="B7" s="819"/>
      <c r="C7" s="805"/>
      <c r="D7" s="805"/>
      <c r="E7" s="805"/>
      <c r="F7" s="808"/>
      <c r="G7" s="808"/>
      <c r="H7" s="804" t="s">
        <v>14</v>
      </c>
      <c r="I7" s="801" t="s">
        <v>15</v>
      </c>
      <c r="J7" s="802"/>
      <c r="K7" s="803"/>
      <c r="L7" s="808"/>
      <c r="M7" s="530" t="s">
        <v>16</v>
      </c>
      <c r="N7" s="530" t="s">
        <v>17</v>
      </c>
      <c r="O7" s="666" t="s">
        <v>18</v>
      </c>
      <c r="P7" s="666" t="s">
        <v>19</v>
      </c>
      <c r="Q7" s="744" t="s">
        <v>20</v>
      </c>
      <c r="R7" s="744" t="s">
        <v>21</v>
      </c>
      <c r="S7" s="348" t="s">
        <v>22</v>
      </c>
      <c r="T7" s="348" t="s">
        <v>23</v>
      </c>
    </row>
    <row r="8" spans="1:20" ht="15.75" customHeight="1" x14ac:dyDescent="0.25">
      <c r="A8" s="833"/>
      <c r="B8" s="819"/>
      <c r="C8" s="805"/>
      <c r="D8" s="805"/>
      <c r="E8" s="805"/>
      <c r="F8" s="808"/>
      <c r="G8" s="808"/>
      <c r="H8" s="805"/>
      <c r="I8" s="804" t="s">
        <v>24</v>
      </c>
      <c r="J8" s="804" t="s">
        <v>25</v>
      </c>
      <c r="K8" s="804" t="s">
        <v>26</v>
      </c>
      <c r="L8" s="808"/>
      <c r="M8" s="825" t="s">
        <v>290</v>
      </c>
      <c r="N8" s="827" t="s">
        <v>291</v>
      </c>
      <c r="O8" s="810" t="s">
        <v>323</v>
      </c>
      <c r="P8" s="810" t="s">
        <v>324</v>
      </c>
      <c r="Q8" s="812" t="s">
        <v>326</v>
      </c>
      <c r="R8" s="812" t="s">
        <v>328</v>
      </c>
      <c r="S8" s="814" t="s">
        <v>336</v>
      </c>
      <c r="T8" s="814" t="s">
        <v>339</v>
      </c>
    </row>
    <row r="9" spans="1:20" ht="15.75" customHeight="1" thickBot="1" x14ac:dyDescent="0.3">
      <c r="A9" s="833"/>
      <c r="B9" s="819"/>
      <c r="C9" s="805"/>
      <c r="D9" s="805"/>
      <c r="E9" s="805"/>
      <c r="F9" s="808"/>
      <c r="G9" s="808"/>
      <c r="H9" s="805"/>
      <c r="I9" s="805"/>
      <c r="J9" s="805"/>
      <c r="K9" s="805"/>
      <c r="L9" s="808"/>
      <c r="M9" s="826"/>
      <c r="N9" s="828"/>
      <c r="O9" s="811"/>
      <c r="P9" s="811"/>
      <c r="Q9" s="813"/>
      <c r="R9" s="813"/>
      <c r="S9" s="815"/>
      <c r="T9" s="815"/>
    </row>
    <row r="10" spans="1:20" ht="15" customHeight="1" x14ac:dyDescent="0.25">
      <c r="A10" s="833"/>
      <c r="B10" s="819"/>
      <c r="C10" s="805"/>
      <c r="D10" s="805"/>
      <c r="E10" s="805"/>
      <c r="F10" s="808"/>
      <c r="G10" s="808"/>
      <c r="H10" s="805"/>
      <c r="I10" s="805"/>
      <c r="J10" s="805"/>
      <c r="K10" s="805"/>
      <c r="L10" s="808"/>
      <c r="M10" s="531"/>
      <c r="N10" s="532"/>
      <c r="O10" s="667" t="s">
        <v>325</v>
      </c>
      <c r="P10" s="696" t="s">
        <v>292</v>
      </c>
      <c r="Q10" s="745" t="s">
        <v>327</v>
      </c>
      <c r="R10" s="746" t="s">
        <v>329</v>
      </c>
      <c r="S10" s="349" t="s">
        <v>327</v>
      </c>
      <c r="T10" s="349" t="s">
        <v>337</v>
      </c>
    </row>
    <row r="11" spans="1:20" ht="15.75" customHeight="1" thickBot="1" x14ac:dyDescent="0.3">
      <c r="A11" s="834"/>
      <c r="B11" s="822"/>
      <c r="C11" s="806"/>
      <c r="D11" s="806"/>
      <c r="E11" s="806"/>
      <c r="F11" s="809"/>
      <c r="G11" s="809"/>
      <c r="H11" s="806"/>
      <c r="I11" s="806"/>
      <c r="J11" s="806"/>
      <c r="K11" s="806"/>
      <c r="L11" s="809"/>
      <c r="M11" s="533"/>
      <c r="N11" s="534"/>
      <c r="O11" s="668"/>
      <c r="P11" s="668"/>
      <c r="Q11" s="747"/>
      <c r="R11" s="748" t="s">
        <v>330</v>
      </c>
      <c r="S11" s="350" t="s">
        <v>335</v>
      </c>
      <c r="T11" s="350" t="s">
        <v>338</v>
      </c>
    </row>
    <row r="12" spans="1:20" ht="15.75" thickBot="1" x14ac:dyDescent="0.3">
      <c r="A12" s="351">
        <v>1</v>
      </c>
      <c r="B12" s="351">
        <v>2</v>
      </c>
      <c r="C12" s="801">
        <v>3</v>
      </c>
      <c r="D12" s="802"/>
      <c r="E12" s="803"/>
      <c r="F12" s="595">
        <v>4</v>
      </c>
      <c r="G12" s="450">
        <v>5</v>
      </c>
      <c r="H12" s="450">
        <v>6</v>
      </c>
      <c r="I12" s="451">
        <v>7</v>
      </c>
      <c r="J12" s="451">
        <v>8</v>
      </c>
      <c r="K12" s="451">
        <v>9</v>
      </c>
      <c r="L12" s="451">
        <v>10</v>
      </c>
      <c r="M12" s="535">
        <v>11</v>
      </c>
      <c r="N12" s="535">
        <v>12</v>
      </c>
      <c r="O12" s="669">
        <v>14</v>
      </c>
      <c r="P12" s="669">
        <v>15</v>
      </c>
      <c r="Q12" s="749">
        <v>17</v>
      </c>
      <c r="R12" s="749">
        <v>18</v>
      </c>
      <c r="S12" s="352">
        <v>20</v>
      </c>
      <c r="T12" s="352">
        <v>21</v>
      </c>
    </row>
    <row r="13" spans="1:20" ht="15.75" thickBot="1" x14ac:dyDescent="0.3">
      <c r="A13" s="431" t="s">
        <v>302</v>
      </c>
      <c r="B13" s="432" t="s">
        <v>27</v>
      </c>
      <c r="C13" s="433">
        <v>1</v>
      </c>
      <c r="D13" s="433">
        <v>9</v>
      </c>
      <c r="E13" s="611">
        <v>4</v>
      </c>
      <c r="F13" s="435">
        <f>SUM(G13:H13)</f>
        <v>2106</v>
      </c>
      <c r="G13" s="492">
        <v>702</v>
      </c>
      <c r="H13" s="434">
        <f>H14+H24+H28</f>
        <v>1404</v>
      </c>
      <c r="I13" s="435">
        <f t="shared" ref="I13:T13" si="0">I14+I24+I28</f>
        <v>826</v>
      </c>
      <c r="J13" s="435">
        <f t="shared" si="0"/>
        <v>578</v>
      </c>
      <c r="K13" s="435">
        <f t="shared" si="0"/>
        <v>0</v>
      </c>
      <c r="L13" s="435">
        <f t="shared" si="0"/>
        <v>0</v>
      </c>
      <c r="M13" s="536">
        <f t="shared" si="0"/>
        <v>576</v>
      </c>
      <c r="N13" s="537">
        <f t="shared" si="0"/>
        <v>828</v>
      </c>
      <c r="O13" s="670">
        <f t="shared" si="0"/>
        <v>0</v>
      </c>
      <c r="P13" s="670">
        <f t="shared" si="0"/>
        <v>0</v>
      </c>
      <c r="Q13" s="750">
        <f t="shared" si="0"/>
        <v>0</v>
      </c>
      <c r="R13" s="750">
        <f t="shared" si="0"/>
        <v>0</v>
      </c>
      <c r="S13" s="434">
        <f t="shared" si="0"/>
        <v>0</v>
      </c>
      <c r="T13" s="434">
        <f t="shared" si="0"/>
        <v>0</v>
      </c>
    </row>
    <row r="14" spans="1:20" ht="15.75" customHeight="1" thickBot="1" x14ac:dyDescent="0.3">
      <c r="A14" s="795" t="s">
        <v>168</v>
      </c>
      <c r="B14" s="796"/>
      <c r="C14" s="320">
        <v>1</v>
      </c>
      <c r="D14" s="320">
        <v>7</v>
      </c>
      <c r="E14" s="612">
        <v>2</v>
      </c>
      <c r="F14" s="354">
        <f>SUM(F15:F23)</f>
        <v>1345.5</v>
      </c>
      <c r="G14" s="353">
        <f t="shared" ref="G14:T14" si="1">SUM(G15:G23)</f>
        <v>448.5</v>
      </c>
      <c r="H14" s="353">
        <f t="shared" si="1"/>
        <v>897</v>
      </c>
      <c r="I14" s="354">
        <f t="shared" si="1"/>
        <v>523</v>
      </c>
      <c r="J14" s="354">
        <f t="shared" si="1"/>
        <v>374</v>
      </c>
      <c r="K14" s="354">
        <f t="shared" si="1"/>
        <v>0</v>
      </c>
      <c r="L14" s="354">
        <f t="shared" si="1"/>
        <v>0</v>
      </c>
      <c r="M14" s="536">
        <f t="shared" si="1"/>
        <v>373</v>
      </c>
      <c r="N14" s="537">
        <f t="shared" si="1"/>
        <v>524</v>
      </c>
      <c r="O14" s="670">
        <f t="shared" si="1"/>
        <v>0</v>
      </c>
      <c r="P14" s="670">
        <f t="shared" si="1"/>
        <v>0</v>
      </c>
      <c r="Q14" s="750">
        <f t="shared" si="1"/>
        <v>0</v>
      </c>
      <c r="R14" s="750">
        <f t="shared" si="1"/>
        <v>0</v>
      </c>
      <c r="S14" s="353">
        <f t="shared" si="1"/>
        <v>0</v>
      </c>
      <c r="T14" s="353">
        <f t="shared" si="1"/>
        <v>0</v>
      </c>
    </row>
    <row r="15" spans="1:20" ht="15.75" thickBot="1" x14ac:dyDescent="0.3">
      <c r="A15" s="429" t="s">
        <v>278</v>
      </c>
      <c r="B15" s="355" t="s">
        <v>28</v>
      </c>
      <c r="C15" s="642"/>
      <c r="D15" s="642"/>
      <c r="E15" s="647">
        <v>1</v>
      </c>
      <c r="F15" s="648">
        <f t="shared" ref="F15:F22" si="2">SUM(G15:H15)</f>
        <v>58.5</v>
      </c>
      <c r="G15" s="651">
        <f t="shared" ref="G15:G23" si="3">H15/2</f>
        <v>19.5</v>
      </c>
      <c r="H15" s="654">
        <v>39</v>
      </c>
      <c r="I15" s="654">
        <f>H15-J15</f>
        <v>27</v>
      </c>
      <c r="J15" s="654">
        <v>12</v>
      </c>
      <c r="K15" s="654"/>
      <c r="L15" s="654"/>
      <c r="M15" s="657">
        <v>39</v>
      </c>
      <c r="N15" s="658">
        <v>0</v>
      </c>
      <c r="O15" s="671">
        <v>0</v>
      </c>
      <c r="P15" s="671">
        <v>0</v>
      </c>
      <c r="Q15" s="751">
        <v>0</v>
      </c>
      <c r="R15" s="751">
        <v>0</v>
      </c>
      <c r="S15" s="357">
        <v>0</v>
      </c>
      <c r="T15" s="359">
        <v>0</v>
      </c>
    </row>
    <row r="16" spans="1:20" ht="15.75" thickBot="1" x14ac:dyDescent="0.3">
      <c r="A16" s="429" t="s">
        <v>279</v>
      </c>
      <c r="B16" s="355" t="s">
        <v>29</v>
      </c>
      <c r="C16" s="643"/>
      <c r="D16" s="643">
        <v>2</v>
      </c>
      <c r="E16" s="643"/>
      <c r="F16" s="649">
        <f t="shared" si="2"/>
        <v>175.5</v>
      </c>
      <c r="G16" s="652">
        <f t="shared" si="3"/>
        <v>58.5</v>
      </c>
      <c r="H16" s="360">
        <v>117</v>
      </c>
      <c r="I16" s="360">
        <v>117</v>
      </c>
      <c r="J16" s="360">
        <v>0</v>
      </c>
      <c r="K16" s="360"/>
      <c r="L16" s="360"/>
      <c r="M16" s="659">
        <v>0</v>
      </c>
      <c r="N16" s="660">
        <v>117</v>
      </c>
      <c r="O16" s="672">
        <v>0</v>
      </c>
      <c r="P16" s="672">
        <v>0</v>
      </c>
      <c r="Q16" s="665">
        <v>0</v>
      </c>
      <c r="R16" s="665">
        <v>0</v>
      </c>
      <c r="S16" s="347">
        <v>0</v>
      </c>
      <c r="T16" s="362">
        <v>0</v>
      </c>
    </row>
    <row r="17" spans="1:21" ht="15.75" thickBot="1" x14ac:dyDescent="0.3">
      <c r="A17" s="429" t="s">
        <v>280</v>
      </c>
      <c r="B17" s="355" t="s">
        <v>30</v>
      </c>
      <c r="C17" s="644"/>
      <c r="D17" s="644">
        <v>2</v>
      </c>
      <c r="E17" s="644"/>
      <c r="F17" s="649">
        <f t="shared" si="2"/>
        <v>175.5</v>
      </c>
      <c r="G17" s="652">
        <f t="shared" si="3"/>
        <v>58.5</v>
      </c>
      <c r="H17" s="641">
        <v>117</v>
      </c>
      <c r="I17" s="360">
        <v>4</v>
      </c>
      <c r="J17" s="641">
        <v>113</v>
      </c>
      <c r="K17" s="360"/>
      <c r="L17" s="360"/>
      <c r="M17" s="661">
        <v>48</v>
      </c>
      <c r="N17" s="662">
        <v>69</v>
      </c>
      <c r="O17" s="672">
        <v>0</v>
      </c>
      <c r="P17" s="672">
        <v>0</v>
      </c>
      <c r="Q17" s="665">
        <v>0</v>
      </c>
      <c r="R17" s="665">
        <v>0</v>
      </c>
      <c r="S17" s="347">
        <v>0</v>
      </c>
      <c r="T17" s="362">
        <v>0</v>
      </c>
    </row>
    <row r="18" spans="1:21" ht="15.75" thickBot="1" x14ac:dyDescent="0.3">
      <c r="A18" s="429" t="s">
        <v>294</v>
      </c>
      <c r="B18" s="355" t="s">
        <v>31</v>
      </c>
      <c r="C18" s="644"/>
      <c r="D18" s="646"/>
      <c r="E18" s="644">
        <v>1.2</v>
      </c>
      <c r="F18" s="649">
        <f t="shared" si="2"/>
        <v>468</v>
      </c>
      <c r="G18" s="652">
        <f t="shared" si="3"/>
        <v>156</v>
      </c>
      <c r="H18" s="641">
        <v>312</v>
      </c>
      <c r="I18" s="641">
        <f t="shared" ref="I18:I19" si="4">H18-J18</f>
        <v>202</v>
      </c>
      <c r="J18" s="641">
        <v>110</v>
      </c>
      <c r="K18" s="641"/>
      <c r="L18" s="641"/>
      <c r="M18" s="661">
        <v>128</v>
      </c>
      <c r="N18" s="662">
        <v>184</v>
      </c>
      <c r="O18" s="672">
        <v>0</v>
      </c>
      <c r="P18" s="672">
        <v>0</v>
      </c>
      <c r="Q18" s="665">
        <v>0</v>
      </c>
      <c r="R18" s="665">
        <v>0</v>
      </c>
      <c r="S18" s="347">
        <v>0</v>
      </c>
      <c r="T18" s="362">
        <v>0</v>
      </c>
    </row>
    <row r="19" spans="1:21" ht="15.75" thickBot="1" x14ac:dyDescent="0.3">
      <c r="A19" s="429" t="s">
        <v>281</v>
      </c>
      <c r="B19" s="355" t="s">
        <v>32</v>
      </c>
      <c r="C19" s="644"/>
      <c r="D19" s="644">
        <v>2</v>
      </c>
      <c r="E19" s="644"/>
      <c r="F19" s="649">
        <f t="shared" si="2"/>
        <v>117</v>
      </c>
      <c r="G19" s="652">
        <f t="shared" si="3"/>
        <v>39</v>
      </c>
      <c r="H19" s="641">
        <v>78</v>
      </c>
      <c r="I19" s="360">
        <f t="shared" si="4"/>
        <v>78</v>
      </c>
      <c r="J19" s="641">
        <v>0</v>
      </c>
      <c r="K19" s="641"/>
      <c r="L19" s="641"/>
      <c r="M19" s="661">
        <v>32</v>
      </c>
      <c r="N19" s="662">
        <v>46</v>
      </c>
      <c r="O19" s="672">
        <v>0</v>
      </c>
      <c r="P19" s="672">
        <v>0</v>
      </c>
      <c r="Q19" s="665">
        <v>0</v>
      </c>
      <c r="R19" s="665">
        <v>0</v>
      </c>
      <c r="S19" s="347">
        <v>0</v>
      </c>
      <c r="T19" s="362">
        <v>0</v>
      </c>
    </row>
    <row r="20" spans="1:21" ht="15.75" thickBot="1" x14ac:dyDescent="0.3">
      <c r="A20" s="429" t="s">
        <v>282</v>
      </c>
      <c r="B20" s="355" t="s">
        <v>33</v>
      </c>
      <c r="C20" s="644">
        <v>1</v>
      </c>
      <c r="D20" s="644">
        <v>2</v>
      </c>
      <c r="E20" s="644"/>
      <c r="F20" s="649">
        <f t="shared" si="2"/>
        <v>175.5</v>
      </c>
      <c r="G20" s="652">
        <f t="shared" si="3"/>
        <v>58.5</v>
      </c>
      <c r="H20" s="641">
        <v>117</v>
      </c>
      <c r="I20" s="360">
        <v>4</v>
      </c>
      <c r="J20" s="641">
        <v>113</v>
      </c>
      <c r="K20" s="641"/>
      <c r="L20" s="641"/>
      <c r="M20" s="661">
        <v>48</v>
      </c>
      <c r="N20" s="662">
        <v>69</v>
      </c>
      <c r="O20" s="672">
        <v>0</v>
      </c>
      <c r="P20" s="672">
        <v>0</v>
      </c>
      <c r="Q20" s="665">
        <v>0</v>
      </c>
      <c r="R20" s="665">
        <v>0</v>
      </c>
      <c r="S20" s="347">
        <v>0</v>
      </c>
      <c r="T20" s="362">
        <v>0</v>
      </c>
    </row>
    <row r="21" spans="1:21" ht="30.75" thickBot="1" x14ac:dyDescent="0.3">
      <c r="A21" s="429" t="s">
        <v>283</v>
      </c>
      <c r="B21" s="364" t="s">
        <v>305</v>
      </c>
      <c r="C21" s="644"/>
      <c r="D21" s="644">
        <v>2</v>
      </c>
      <c r="E21" s="644"/>
      <c r="F21" s="649">
        <f t="shared" si="2"/>
        <v>58.5</v>
      </c>
      <c r="G21" s="652">
        <f t="shared" si="3"/>
        <v>19.5</v>
      </c>
      <c r="H21" s="641">
        <v>39</v>
      </c>
      <c r="I21" s="360">
        <f t="shared" ref="I21:I22" si="5">H21-J21</f>
        <v>23</v>
      </c>
      <c r="J21" s="641">
        <v>16</v>
      </c>
      <c r="K21" s="360"/>
      <c r="L21" s="360"/>
      <c r="M21" s="661">
        <v>39</v>
      </c>
      <c r="N21" s="662">
        <v>0</v>
      </c>
      <c r="O21" s="673">
        <v>0</v>
      </c>
      <c r="P21" s="673">
        <v>0</v>
      </c>
      <c r="Q21" s="752">
        <v>0</v>
      </c>
      <c r="R21" s="752">
        <v>0</v>
      </c>
      <c r="S21" s="367">
        <v>0</v>
      </c>
      <c r="T21" s="369">
        <v>0</v>
      </c>
    </row>
    <row r="22" spans="1:21" ht="15.75" thickBot="1" x14ac:dyDescent="0.3">
      <c r="A22" s="429" t="s">
        <v>284</v>
      </c>
      <c r="B22" s="364" t="s">
        <v>34</v>
      </c>
      <c r="C22" s="644"/>
      <c r="D22" s="644">
        <v>2</v>
      </c>
      <c r="E22" s="644"/>
      <c r="F22" s="649">
        <f t="shared" si="2"/>
        <v>58.5</v>
      </c>
      <c r="G22" s="652">
        <f t="shared" si="3"/>
        <v>19.5</v>
      </c>
      <c r="H22" s="641">
        <v>39</v>
      </c>
      <c r="I22" s="360">
        <f t="shared" si="5"/>
        <v>29</v>
      </c>
      <c r="J22" s="641">
        <v>10</v>
      </c>
      <c r="K22" s="360"/>
      <c r="L22" s="360"/>
      <c r="M22" s="661">
        <v>0</v>
      </c>
      <c r="N22" s="662">
        <v>39</v>
      </c>
      <c r="O22" s="672">
        <v>0</v>
      </c>
      <c r="P22" s="672">
        <v>0</v>
      </c>
      <c r="Q22" s="665">
        <v>0</v>
      </c>
      <c r="R22" s="665">
        <v>0</v>
      </c>
      <c r="S22" s="347">
        <v>0</v>
      </c>
      <c r="T22" s="362">
        <v>0</v>
      </c>
    </row>
    <row r="23" spans="1:21" ht="15.75" thickBot="1" x14ac:dyDescent="0.3">
      <c r="A23" s="429" t="s">
        <v>285</v>
      </c>
      <c r="B23" s="370" t="s">
        <v>320</v>
      </c>
      <c r="C23" s="645"/>
      <c r="D23" s="645">
        <v>2</v>
      </c>
      <c r="E23" s="645"/>
      <c r="F23" s="650">
        <f>SUM(G23:H23)</f>
        <v>58.5</v>
      </c>
      <c r="G23" s="653">
        <f t="shared" si="3"/>
        <v>19.5</v>
      </c>
      <c r="H23" s="655">
        <v>39</v>
      </c>
      <c r="I23" s="655">
        <v>39</v>
      </c>
      <c r="J23" s="656">
        <v>0</v>
      </c>
      <c r="K23" s="472"/>
      <c r="L23" s="472"/>
      <c r="M23" s="663">
        <v>39</v>
      </c>
      <c r="N23" s="664">
        <v>0</v>
      </c>
      <c r="O23" s="674">
        <v>0</v>
      </c>
      <c r="P23" s="674">
        <v>0</v>
      </c>
      <c r="Q23" s="753">
        <v>0</v>
      </c>
      <c r="R23" s="753">
        <v>0</v>
      </c>
      <c r="S23" s="373">
        <v>0</v>
      </c>
      <c r="T23" s="374">
        <v>0</v>
      </c>
    </row>
    <row r="24" spans="1:21" ht="36" customHeight="1" thickBot="1" x14ac:dyDescent="0.3">
      <c r="A24" s="797" t="s">
        <v>288</v>
      </c>
      <c r="B24" s="798"/>
      <c r="C24" s="453">
        <v>0</v>
      </c>
      <c r="D24" s="453">
        <v>2</v>
      </c>
      <c r="E24" s="617">
        <v>1</v>
      </c>
      <c r="F24" s="455">
        <f>SUM(F25:F27)</f>
        <v>690</v>
      </c>
      <c r="G24" s="454">
        <f t="shared" ref="G24:T24" si="6">SUM(G25:G27)</f>
        <v>183</v>
      </c>
      <c r="H24" s="454">
        <v>507</v>
      </c>
      <c r="I24" s="455">
        <f t="shared" si="6"/>
        <v>303</v>
      </c>
      <c r="J24" s="454">
        <f t="shared" si="6"/>
        <v>204</v>
      </c>
      <c r="K24" s="455">
        <f t="shared" si="6"/>
        <v>0</v>
      </c>
      <c r="L24" s="455">
        <f t="shared" si="6"/>
        <v>0</v>
      </c>
      <c r="M24" s="546">
        <f>SUM(M25:M27)</f>
        <v>203</v>
      </c>
      <c r="N24" s="546">
        <f t="shared" si="6"/>
        <v>304</v>
      </c>
      <c r="O24" s="675">
        <f>SUM(O25:O27)</f>
        <v>0</v>
      </c>
      <c r="P24" s="675">
        <f t="shared" si="6"/>
        <v>0</v>
      </c>
      <c r="Q24" s="754">
        <f t="shared" si="6"/>
        <v>0</v>
      </c>
      <c r="R24" s="754">
        <f t="shared" si="6"/>
        <v>0</v>
      </c>
      <c r="S24" s="455">
        <f t="shared" si="6"/>
        <v>0</v>
      </c>
      <c r="T24" s="455">
        <f t="shared" si="6"/>
        <v>0</v>
      </c>
    </row>
    <row r="25" spans="1:21" s="22" customFormat="1" ht="15.75" thickBot="1" x14ac:dyDescent="0.3">
      <c r="A25" s="430" t="s">
        <v>321</v>
      </c>
      <c r="B25" s="445" t="s">
        <v>35</v>
      </c>
      <c r="C25" s="375"/>
      <c r="D25" s="375">
        <v>2</v>
      </c>
      <c r="E25" s="618"/>
      <c r="F25" s="600">
        <f t="shared" ref="F25:F27" si="7">G25+H25</f>
        <v>173</v>
      </c>
      <c r="G25" s="376">
        <v>56</v>
      </c>
      <c r="H25" s="377">
        <v>117</v>
      </c>
      <c r="I25" s="481">
        <v>4</v>
      </c>
      <c r="J25" s="377">
        <v>113</v>
      </c>
      <c r="K25" s="481">
        <v>0</v>
      </c>
      <c r="L25" s="481">
        <v>0</v>
      </c>
      <c r="M25" s="538">
        <v>48</v>
      </c>
      <c r="N25" s="539">
        <v>69</v>
      </c>
      <c r="O25" s="671">
        <v>0</v>
      </c>
      <c r="P25" s="671">
        <v>0</v>
      </c>
      <c r="Q25" s="751">
        <v>0</v>
      </c>
      <c r="R25" s="751">
        <v>0</v>
      </c>
      <c r="S25" s="358">
        <v>0</v>
      </c>
      <c r="T25" s="378">
        <v>0</v>
      </c>
      <c r="U25" s="15"/>
    </row>
    <row r="26" spans="1:21" s="22" customFormat="1" ht="15.75" thickBot="1" x14ac:dyDescent="0.3">
      <c r="A26" s="430" t="s">
        <v>286</v>
      </c>
      <c r="B26" s="446" t="s">
        <v>36</v>
      </c>
      <c r="C26" s="379"/>
      <c r="D26" s="379"/>
      <c r="E26" s="619">
        <v>2</v>
      </c>
      <c r="F26" s="601">
        <f t="shared" si="7"/>
        <v>263</v>
      </c>
      <c r="G26" s="381">
        <v>68</v>
      </c>
      <c r="H26" s="363">
        <v>195</v>
      </c>
      <c r="I26" s="482">
        <v>142</v>
      </c>
      <c r="J26" s="363">
        <v>53</v>
      </c>
      <c r="K26" s="482">
        <v>0</v>
      </c>
      <c r="L26" s="482">
        <v>0</v>
      </c>
      <c r="M26" s="540">
        <v>80</v>
      </c>
      <c r="N26" s="541">
        <v>115</v>
      </c>
      <c r="O26" s="672">
        <v>0</v>
      </c>
      <c r="P26" s="672">
        <v>0</v>
      </c>
      <c r="Q26" s="665">
        <v>0</v>
      </c>
      <c r="R26" s="665">
        <v>0</v>
      </c>
      <c r="S26" s="361">
        <v>0</v>
      </c>
      <c r="T26" s="382">
        <v>0</v>
      </c>
      <c r="U26" s="15"/>
    </row>
    <row r="27" spans="1:21" s="22" customFormat="1" ht="15.75" thickBot="1" x14ac:dyDescent="0.3">
      <c r="A27" s="430" t="s">
        <v>287</v>
      </c>
      <c r="B27" s="447" t="s">
        <v>37</v>
      </c>
      <c r="C27" s="380"/>
      <c r="D27" s="380">
        <v>2</v>
      </c>
      <c r="E27" s="619"/>
      <c r="F27" s="602">
        <f t="shared" si="7"/>
        <v>254</v>
      </c>
      <c r="G27" s="383">
        <v>59</v>
      </c>
      <c r="H27" s="384">
        <v>195</v>
      </c>
      <c r="I27" s="483">
        <v>157</v>
      </c>
      <c r="J27" s="384">
        <v>38</v>
      </c>
      <c r="K27" s="483">
        <v>0</v>
      </c>
      <c r="L27" s="483">
        <v>0</v>
      </c>
      <c r="M27" s="542">
        <v>75</v>
      </c>
      <c r="N27" s="543">
        <v>120</v>
      </c>
      <c r="O27" s="673">
        <v>0</v>
      </c>
      <c r="P27" s="673">
        <v>0</v>
      </c>
      <c r="Q27" s="752">
        <v>0</v>
      </c>
      <c r="R27" s="752">
        <v>0</v>
      </c>
      <c r="S27" s="368">
        <v>0</v>
      </c>
      <c r="T27" s="385">
        <v>0</v>
      </c>
      <c r="U27" s="15"/>
    </row>
    <row r="28" spans="1:21" ht="15.75" thickBot="1" x14ac:dyDescent="0.3">
      <c r="A28" s="524" t="s">
        <v>40</v>
      </c>
      <c r="B28" s="525" t="s">
        <v>39</v>
      </c>
      <c r="C28" s="453"/>
      <c r="D28" s="453"/>
      <c r="E28" s="617"/>
      <c r="F28" s="603"/>
      <c r="G28" s="526"/>
      <c r="H28" s="526"/>
      <c r="I28" s="527"/>
      <c r="J28" s="526"/>
      <c r="K28" s="527"/>
      <c r="L28" s="527"/>
      <c r="M28" s="547"/>
      <c r="N28" s="548"/>
      <c r="O28" s="676"/>
      <c r="P28" s="676"/>
      <c r="Q28" s="755"/>
      <c r="R28" s="755"/>
      <c r="S28" s="528">
        <v>0</v>
      </c>
      <c r="T28" s="529">
        <v>0</v>
      </c>
    </row>
    <row r="29" spans="1:21" x14ac:dyDescent="0.25">
      <c r="A29" s="521" t="s">
        <v>38</v>
      </c>
      <c r="B29" s="522" t="s">
        <v>31</v>
      </c>
      <c r="C29" s="523"/>
      <c r="D29" s="523"/>
      <c r="E29" s="500"/>
      <c r="F29" s="604"/>
      <c r="G29" s="523"/>
      <c r="H29" s="523"/>
      <c r="I29" s="500"/>
      <c r="J29" s="523"/>
      <c r="K29" s="500"/>
      <c r="L29" s="500"/>
      <c r="M29" s="549"/>
      <c r="N29" s="550"/>
      <c r="O29" s="677"/>
      <c r="P29" s="677"/>
      <c r="Q29" s="756"/>
      <c r="R29" s="756"/>
      <c r="S29" s="398"/>
      <c r="T29" s="398"/>
    </row>
    <row r="30" spans="1:21" x14ac:dyDescent="0.25">
      <c r="A30" s="452" t="s">
        <v>299</v>
      </c>
      <c r="B30" s="475" t="s">
        <v>36</v>
      </c>
      <c r="C30" s="323"/>
      <c r="D30" s="323"/>
      <c r="E30" s="340"/>
      <c r="F30" s="605"/>
      <c r="G30" s="323"/>
      <c r="H30" s="323"/>
      <c r="I30" s="340"/>
      <c r="J30" s="323"/>
      <c r="K30" s="340"/>
      <c r="L30" s="340"/>
      <c r="M30" s="544"/>
      <c r="N30" s="545"/>
      <c r="O30" s="678"/>
      <c r="P30" s="678"/>
      <c r="Q30" s="757"/>
      <c r="R30" s="757"/>
      <c r="S30" s="449"/>
      <c r="T30" s="449"/>
    </row>
    <row r="31" spans="1:21" ht="15.75" thickBot="1" x14ac:dyDescent="0.3">
      <c r="A31" s="512" t="s">
        <v>300</v>
      </c>
      <c r="B31" s="513" t="s">
        <v>301</v>
      </c>
      <c r="C31" s="514"/>
      <c r="D31" s="514"/>
      <c r="E31" s="515"/>
      <c r="F31" s="606"/>
      <c r="G31" s="514"/>
      <c r="H31" s="514"/>
      <c r="I31" s="515"/>
      <c r="J31" s="514"/>
      <c r="K31" s="515"/>
      <c r="L31" s="515"/>
      <c r="M31" s="551"/>
      <c r="N31" s="552"/>
      <c r="O31" s="679"/>
      <c r="P31" s="679"/>
      <c r="Q31" s="758"/>
      <c r="R31" s="758"/>
      <c r="S31" s="516"/>
      <c r="T31" s="516"/>
    </row>
    <row r="32" spans="1:21" ht="30.75" thickBot="1" x14ac:dyDescent="0.3">
      <c r="A32" s="431" t="s">
        <v>41</v>
      </c>
      <c r="B32" s="432" t="s">
        <v>42</v>
      </c>
      <c r="C32" s="433">
        <v>4</v>
      </c>
      <c r="D32" s="433">
        <v>5</v>
      </c>
      <c r="E32" s="611">
        <v>0</v>
      </c>
      <c r="F32" s="518">
        <f t="shared" ref="F32:F50" si="8">G32+H32</f>
        <v>696</v>
      </c>
      <c r="G32" s="517">
        <f t="shared" ref="G32:G50" si="9">H32/2</f>
        <v>232</v>
      </c>
      <c r="H32" s="431">
        <f>SUM(H33:H37)</f>
        <v>464</v>
      </c>
      <c r="I32" s="518">
        <f>SUM(I33:I37)</f>
        <v>32</v>
      </c>
      <c r="J32" s="431">
        <f>SUM(J33:J37)</f>
        <v>432</v>
      </c>
      <c r="K32" s="518">
        <v>0</v>
      </c>
      <c r="L32" s="518">
        <v>0</v>
      </c>
      <c r="M32" s="553">
        <f>SUM(M33:M37)</f>
        <v>0</v>
      </c>
      <c r="N32" s="554">
        <f>SUM(N33:N37)</f>
        <v>0</v>
      </c>
      <c r="O32" s="680">
        <f t="shared" ref="O32:T32" si="10">O33+O34+O35+O36+O37</f>
        <v>112</v>
      </c>
      <c r="P32" s="680">
        <v>104</v>
      </c>
      <c r="Q32" s="759">
        <f t="shared" si="10"/>
        <v>56</v>
      </c>
      <c r="R32" s="759">
        <f t="shared" si="10"/>
        <v>128</v>
      </c>
      <c r="S32" s="519">
        <f t="shared" si="10"/>
        <v>64</v>
      </c>
      <c r="T32" s="520">
        <f t="shared" si="10"/>
        <v>0</v>
      </c>
    </row>
    <row r="33" spans="1:20" x14ac:dyDescent="0.25">
      <c r="A33" s="386" t="s">
        <v>43</v>
      </c>
      <c r="B33" s="16" t="s">
        <v>44</v>
      </c>
      <c r="C33" s="17"/>
      <c r="D33" s="17">
        <v>6</v>
      </c>
      <c r="E33" s="321"/>
      <c r="F33" s="477">
        <f t="shared" si="8"/>
        <v>72</v>
      </c>
      <c r="G33" s="497">
        <f t="shared" si="9"/>
        <v>24</v>
      </c>
      <c r="H33" s="356">
        <v>48</v>
      </c>
      <c r="I33" s="477">
        <v>12</v>
      </c>
      <c r="J33" s="356">
        <f>H33-I33</f>
        <v>36</v>
      </c>
      <c r="K33" s="477">
        <v>0</v>
      </c>
      <c r="L33" s="477">
        <v>0</v>
      </c>
      <c r="M33" s="538">
        <v>0</v>
      </c>
      <c r="N33" s="539">
        <v>0</v>
      </c>
      <c r="O33" s="671">
        <v>0</v>
      </c>
      <c r="P33" s="671">
        <v>0</v>
      </c>
      <c r="Q33" s="751">
        <v>0</v>
      </c>
      <c r="R33" s="751">
        <v>48</v>
      </c>
      <c r="S33" s="357">
        <v>0</v>
      </c>
      <c r="T33" s="359">
        <v>0</v>
      </c>
    </row>
    <row r="34" spans="1:20" x14ac:dyDescent="0.25">
      <c r="A34" s="387" t="s">
        <v>45</v>
      </c>
      <c r="B34" s="322" t="s">
        <v>32</v>
      </c>
      <c r="C34" s="9"/>
      <c r="D34" s="9">
        <v>3</v>
      </c>
      <c r="E34" s="339"/>
      <c r="F34" s="478">
        <f t="shared" si="8"/>
        <v>72</v>
      </c>
      <c r="G34" s="498">
        <f t="shared" si="9"/>
        <v>24</v>
      </c>
      <c r="H34" s="360">
        <v>48</v>
      </c>
      <c r="I34" s="478">
        <v>4</v>
      </c>
      <c r="J34" s="360">
        <v>44</v>
      </c>
      <c r="K34" s="478">
        <v>0</v>
      </c>
      <c r="L34" s="478">
        <v>0</v>
      </c>
      <c r="M34" s="540">
        <v>0</v>
      </c>
      <c r="N34" s="541">
        <v>0</v>
      </c>
      <c r="O34" s="672">
        <v>48</v>
      </c>
      <c r="P34" s="672">
        <v>0</v>
      </c>
      <c r="Q34" s="665">
        <v>0</v>
      </c>
      <c r="R34" s="665">
        <v>0</v>
      </c>
      <c r="S34" s="347">
        <v>0</v>
      </c>
      <c r="T34" s="362">
        <v>0</v>
      </c>
    </row>
    <row r="35" spans="1:20" x14ac:dyDescent="0.25">
      <c r="A35" s="387" t="s">
        <v>46</v>
      </c>
      <c r="B35" s="322" t="s">
        <v>30</v>
      </c>
      <c r="C35" s="9"/>
      <c r="D35" s="9">
        <v>7</v>
      </c>
      <c r="E35" s="339"/>
      <c r="F35" s="478">
        <f t="shared" si="8"/>
        <v>168</v>
      </c>
      <c r="G35" s="498">
        <v>0</v>
      </c>
      <c r="H35" s="360">
        <v>168</v>
      </c>
      <c r="I35" s="478">
        <v>0</v>
      </c>
      <c r="J35" s="360">
        <f>H35-I35</f>
        <v>168</v>
      </c>
      <c r="K35" s="478">
        <v>0</v>
      </c>
      <c r="L35" s="478">
        <v>0</v>
      </c>
      <c r="M35" s="540">
        <v>0</v>
      </c>
      <c r="N35" s="541">
        <v>0</v>
      </c>
      <c r="O35" s="672">
        <v>32</v>
      </c>
      <c r="P35" s="672">
        <v>36</v>
      </c>
      <c r="Q35" s="665">
        <v>28</v>
      </c>
      <c r="R35" s="665">
        <v>40</v>
      </c>
      <c r="S35" s="347">
        <v>32</v>
      </c>
      <c r="T35" s="362">
        <v>0</v>
      </c>
    </row>
    <row r="36" spans="1:20" ht="30" x14ac:dyDescent="0.25">
      <c r="A36" s="387" t="s">
        <v>47</v>
      </c>
      <c r="B36" s="322" t="s">
        <v>33</v>
      </c>
      <c r="C36" s="9" t="s">
        <v>48</v>
      </c>
      <c r="D36" s="9">
        <v>7</v>
      </c>
      <c r="E36" s="339"/>
      <c r="F36" s="478">
        <f>G36+H36</f>
        <v>336</v>
      </c>
      <c r="G36" s="498">
        <v>168</v>
      </c>
      <c r="H36" s="360">
        <v>168</v>
      </c>
      <c r="I36" s="478">
        <v>0</v>
      </c>
      <c r="J36" s="360">
        <f>H36-I36</f>
        <v>168</v>
      </c>
      <c r="K36" s="478">
        <v>0</v>
      </c>
      <c r="L36" s="478">
        <v>0</v>
      </c>
      <c r="M36" s="540">
        <v>0</v>
      </c>
      <c r="N36" s="541">
        <v>0</v>
      </c>
      <c r="O36" s="672">
        <v>32</v>
      </c>
      <c r="P36" s="672">
        <v>36</v>
      </c>
      <c r="Q36" s="665">
        <v>28</v>
      </c>
      <c r="R36" s="665">
        <v>40</v>
      </c>
      <c r="S36" s="347">
        <v>32</v>
      </c>
      <c r="T36" s="362">
        <v>0</v>
      </c>
    </row>
    <row r="37" spans="1:20" s="15" customFormat="1" ht="15.75" thickBot="1" x14ac:dyDescent="0.3">
      <c r="A37" s="387" t="s">
        <v>157</v>
      </c>
      <c r="B37" s="388" t="s">
        <v>208</v>
      </c>
      <c r="C37" s="389"/>
      <c r="D37" s="389">
        <v>4</v>
      </c>
      <c r="E37" s="620"/>
      <c r="F37" s="478">
        <f t="shared" si="8"/>
        <v>48</v>
      </c>
      <c r="G37" s="498">
        <f t="shared" si="9"/>
        <v>16</v>
      </c>
      <c r="H37" s="495">
        <v>32</v>
      </c>
      <c r="I37" s="484">
        <v>16</v>
      </c>
      <c r="J37" s="495">
        <v>16</v>
      </c>
      <c r="K37" s="494">
        <v>0</v>
      </c>
      <c r="L37" s="484">
        <v>0</v>
      </c>
      <c r="M37" s="440">
        <v>0</v>
      </c>
      <c r="N37" s="441">
        <v>0</v>
      </c>
      <c r="O37" s="681">
        <v>0</v>
      </c>
      <c r="P37" s="681">
        <v>32</v>
      </c>
      <c r="Q37" s="760">
        <v>0</v>
      </c>
      <c r="R37" s="760">
        <v>0</v>
      </c>
      <c r="S37" s="390">
        <v>0</v>
      </c>
      <c r="T37" s="391">
        <v>0</v>
      </c>
    </row>
    <row r="38" spans="1:20" ht="30.75" thickBot="1" x14ac:dyDescent="0.3">
      <c r="A38" s="431" t="s">
        <v>49</v>
      </c>
      <c r="B38" s="432" t="s">
        <v>50</v>
      </c>
      <c r="C38" s="433">
        <v>0</v>
      </c>
      <c r="D38" s="433">
        <v>2</v>
      </c>
      <c r="E38" s="611">
        <v>0</v>
      </c>
      <c r="F38" s="485">
        <f t="shared" si="8"/>
        <v>120</v>
      </c>
      <c r="G38" s="473">
        <f t="shared" si="9"/>
        <v>40</v>
      </c>
      <c r="H38" s="471">
        <f t="shared" ref="H38:T38" si="11">H39+H40</f>
        <v>80</v>
      </c>
      <c r="I38" s="485">
        <f t="shared" si="11"/>
        <v>16</v>
      </c>
      <c r="J38" s="471">
        <f t="shared" si="11"/>
        <v>64</v>
      </c>
      <c r="K38" s="485">
        <v>0</v>
      </c>
      <c r="L38" s="485">
        <v>0</v>
      </c>
      <c r="M38" s="555">
        <f t="shared" si="11"/>
        <v>0</v>
      </c>
      <c r="N38" s="556">
        <f t="shared" si="11"/>
        <v>0</v>
      </c>
      <c r="O38" s="682">
        <f t="shared" si="11"/>
        <v>48</v>
      </c>
      <c r="P38" s="682">
        <f t="shared" si="11"/>
        <v>32</v>
      </c>
      <c r="Q38" s="761">
        <f t="shared" si="11"/>
        <v>0</v>
      </c>
      <c r="R38" s="761">
        <f t="shared" si="11"/>
        <v>0</v>
      </c>
      <c r="S38" s="436">
        <f t="shared" si="11"/>
        <v>0</v>
      </c>
      <c r="T38" s="437">
        <f t="shared" si="11"/>
        <v>0</v>
      </c>
    </row>
    <row r="39" spans="1:20" x14ac:dyDescent="0.25">
      <c r="A39" s="386" t="s">
        <v>51</v>
      </c>
      <c r="B39" s="16" t="s">
        <v>31</v>
      </c>
      <c r="C39" s="17"/>
      <c r="D39" s="17">
        <v>3</v>
      </c>
      <c r="E39" s="321"/>
      <c r="F39" s="477">
        <f t="shared" si="8"/>
        <v>72</v>
      </c>
      <c r="G39" s="497">
        <f t="shared" si="9"/>
        <v>24</v>
      </c>
      <c r="H39" s="356">
        <v>48</v>
      </c>
      <c r="I39" s="477">
        <v>16</v>
      </c>
      <c r="J39" s="356">
        <f>H39-I39</f>
        <v>32</v>
      </c>
      <c r="K39" s="477">
        <v>0</v>
      </c>
      <c r="L39" s="477">
        <v>0</v>
      </c>
      <c r="M39" s="538">
        <v>0</v>
      </c>
      <c r="N39" s="539">
        <v>0</v>
      </c>
      <c r="O39" s="671">
        <v>48</v>
      </c>
      <c r="P39" s="671">
        <v>0</v>
      </c>
      <c r="Q39" s="751">
        <v>0</v>
      </c>
      <c r="R39" s="751">
        <v>0</v>
      </c>
      <c r="S39" s="357">
        <v>0</v>
      </c>
      <c r="T39" s="359">
        <v>0</v>
      </c>
    </row>
    <row r="40" spans="1:20" ht="30.75" thickBot="1" x14ac:dyDescent="0.3">
      <c r="A40" s="392" t="s">
        <v>52</v>
      </c>
      <c r="B40" s="393" t="s">
        <v>53</v>
      </c>
      <c r="C40" s="394"/>
      <c r="D40" s="394">
        <v>4</v>
      </c>
      <c r="E40" s="621"/>
      <c r="F40" s="486">
        <f t="shared" si="8"/>
        <v>48</v>
      </c>
      <c r="G40" s="501">
        <f t="shared" si="9"/>
        <v>16</v>
      </c>
      <c r="H40" s="472">
        <v>32</v>
      </c>
      <c r="I40" s="486">
        <v>0</v>
      </c>
      <c r="J40" s="472">
        <v>32</v>
      </c>
      <c r="K40" s="486">
        <v>0</v>
      </c>
      <c r="L40" s="486">
        <v>0</v>
      </c>
      <c r="M40" s="557">
        <v>0</v>
      </c>
      <c r="N40" s="558">
        <v>0</v>
      </c>
      <c r="O40" s="681">
        <v>0</v>
      </c>
      <c r="P40" s="681">
        <v>32</v>
      </c>
      <c r="Q40" s="760">
        <v>0</v>
      </c>
      <c r="R40" s="760">
        <v>0</v>
      </c>
      <c r="S40" s="395">
        <v>0</v>
      </c>
      <c r="T40" s="396">
        <v>0</v>
      </c>
    </row>
    <row r="41" spans="1:20" ht="19.5" customHeight="1" thickBot="1" x14ac:dyDescent="0.3">
      <c r="A41" s="431" t="s">
        <v>54</v>
      </c>
      <c r="B41" s="458" t="s">
        <v>55</v>
      </c>
      <c r="C41" s="433">
        <v>0</v>
      </c>
      <c r="D41" s="433">
        <v>11</v>
      </c>
      <c r="E41" s="611">
        <v>4</v>
      </c>
      <c r="F41" s="485">
        <f t="shared" si="8"/>
        <v>1443</v>
      </c>
      <c r="G41" s="473">
        <f>H41/2</f>
        <v>481</v>
      </c>
      <c r="H41" s="496">
        <f>SUM(H42:H55)</f>
        <v>962</v>
      </c>
      <c r="I41" s="499">
        <f>SUM(I42:I55)</f>
        <v>442</v>
      </c>
      <c r="J41" s="496">
        <f>SUM(J42:J55)</f>
        <v>520</v>
      </c>
      <c r="K41" s="485">
        <v>0</v>
      </c>
      <c r="L41" s="485">
        <v>0</v>
      </c>
      <c r="M41" s="559">
        <f>M42+M43+M45+M50+M44+M46+M47+M51+M49+M52+M53</f>
        <v>0</v>
      </c>
      <c r="N41" s="560">
        <f>N42+N43+N45+N50+N44+N46+N47+N51+N49+N52+N53</f>
        <v>0</v>
      </c>
      <c r="O41" s="683">
        <f t="shared" ref="O41:T41" si="12">SUM(O42:O55)</f>
        <v>194</v>
      </c>
      <c r="P41" s="683">
        <f t="shared" si="12"/>
        <v>348</v>
      </c>
      <c r="Q41" s="762">
        <f t="shared" si="12"/>
        <v>164</v>
      </c>
      <c r="R41" s="762">
        <f t="shared" si="12"/>
        <v>208</v>
      </c>
      <c r="S41" s="438">
        <f t="shared" si="12"/>
        <v>48</v>
      </c>
      <c r="T41" s="439">
        <f t="shared" si="12"/>
        <v>0</v>
      </c>
    </row>
    <row r="42" spans="1:20" x14ac:dyDescent="0.25">
      <c r="A42" s="639" t="s">
        <v>56</v>
      </c>
      <c r="B42" s="634" t="s">
        <v>57</v>
      </c>
      <c r="C42" s="1"/>
      <c r="D42" s="1">
        <v>4</v>
      </c>
      <c r="E42" s="622"/>
      <c r="F42" s="477">
        <f t="shared" si="8"/>
        <v>102</v>
      </c>
      <c r="G42" s="497">
        <f t="shared" si="9"/>
        <v>34</v>
      </c>
      <c r="H42" s="377">
        <v>68</v>
      </c>
      <c r="I42" s="477">
        <v>0</v>
      </c>
      <c r="J42" s="356">
        <f>H42-I42</f>
        <v>68</v>
      </c>
      <c r="K42" s="477">
        <v>0</v>
      </c>
      <c r="L42" s="477">
        <v>0</v>
      </c>
      <c r="M42" s="538">
        <v>0</v>
      </c>
      <c r="N42" s="539">
        <v>0</v>
      </c>
      <c r="O42" s="671">
        <v>32</v>
      </c>
      <c r="P42" s="671">
        <v>36</v>
      </c>
      <c r="Q42" s="751">
        <v>0</v>
      </c>
      <c r="R42" s="751">
        <v>0</v>
      </c>
      <c r="S42" s="357">
        <v>0</v>
      </c>
      <c r="T42" s="359">
        <v>0</v>
      </c>
    </row>
    <row r="43" spans="1:20" s="22" customFormat="1" x14ac:dyDescent="0.25">
      <c r="A43" s="732" t="s">
        <v>58</v>
      </c>
      <c r="B43" s="743" t="s">
        <v>59</v>
      </c>
      <c r="C43" s="700"/>
      <c r="D43" s="700">
        <v>6</v>
      </c>
      <c r="E43" s="701"/>
      <c r="F43" s="702">
        <f t="shared" si="8"/>
        <v>102</v>
      </c>
      <c r="G43" s="703">
        <f t="shared" si="9"/>
        <v>34</v>
      </c>
      <c r="H43" s="704">
        <v>68</v>
      </c>
      <c r="I43" s="702">
        <v>28</v>
      </c>
      <c r="J43" s="704">
        <f>H43-I43</f>
        <v>40</v>
      </c>
      <c r="K43" s="702">
        <v>0</v>
      </c>
      <c r="L43" s="702">
        <v>0</v>
      </c>
      <c r="M43" s="705">
        <v>0</v>
      </c>
      <c r="N43" s="706">
        <v>0</v>
      </c>
      <c r="O43" s="706">
        <v>0</v>
      </c>
      <c r="P43" s="706">
        <v>0</v>
      </c>
      <c r="Q43" s="665">
        <v>0</v>
      </c>
      <c r="R43" s="665">
        <v>68</v>
      </c>
      <c r="S43" s="706">
        <v>0</v>
      </c>
      <c r="T43" s="707">
        <v>0</v>
      </c>
    </row>
    <row r="44" spans="1:20" ht="30" x14ac:dyDescent="0.25">
      <c r="A44" s="386" t="s">
        <v>60</v>
      </c>
      <c r="B44" s="635" t="s">
        <v>65</v>
      </c>
      <c r="C44" s="2"/>
      <c r="D44" s="2"/>
      <c r="E44" s="614">
        <v>3</v>
      </c>
      <c r="F44" s="478">
        <f>G44+H44</f>
        <v>126</v>
      </c>
      <c r="G44" s="498">
        <f>H44/2</f>
        <v>42</v>
      </c>
      <c r="H44" s="363">
        <v>84</v>
      </c>
      <c r="I44" s="478">
        <v>58</v>
      </c>
      <c r="J44" s="360">
        <v>26</v>
      </c>
      <c r="K44" s="478">
        <v>0</v>
      </c>
      <c r="L44" s="478">
        <v>0</v>
      </c>
      <c r="M44" s="540">
        <v>0</v>
      </c>
      <c r="N44" s="541">
        <v>0</v>
      </c>
      <c r="O44" s="672">
        <v>84</v>
      </c>
      <c r="P44" s="672">
        <v>0</v>
      </c>
      <c r="Q44" s="665">
        <v>0</v>
      </c>
      <c r="R44" s="665">
        <v>0</v>
      </c>
      <c r="S44" s="347">
        <v>0</v>
      </c>
      <c r="T44" s="362">
        <v>0</v>
      </c>
    </row>
    <row r="45" spans="1:20" s="22" customFormat="1" x14ac:dyDescent="0.25">
      <c r="A45" s="732" t="s">
        <v>62</v>
      </c>
      <c r="B45" s="733" t="s">
        <v>61</v>
      </c>
      <c r="C45" s="724"/>
      <c r="D45" s="724">
        <v>6</v>
      </c>
      <c r="E45" s="734"/>
      <c r="F45" s="702">
        <f t="shared" si="8"/>
        <v>90</v>
      </c>
      <c r="G45" s="703">
        <f t="shared" si="9"/>
        <v>30</v>
      </c>
      <c r="H45" s="704">
        <v>60</v>
      </c>
      <c r="I45" s="702">
        <v>24</v>
      </c>
      <c r="J45" s="704">
        <f>H45-I45</f>
        <v>36</v>
      </c>
      <c r="K45" s="702">
        <v>0</v>
      </c>
      <c r="L45" s="702">
        <v>0</v>
      </c>
      <c r="M45" s="705">
        <v>0</v>
      </c>
      <c r="N45" s="706">
        <v>0</v>
      </c>
      <c r="O45" s="706">
        <v>0</v>
      </c>
      <c r="P45" s="706">
        <v>0</v>
      </c>
      <c r="Q45" s="665">
        <v>0</v>
      </c>
      <c r="R45" s="665">
        <v>60</v>
      </c>
      <c r="S45" s="706">
        <v>0</v>
      </c>
      <c r="T45" s="707">
        <v>0</v>
      </c>
    </row>
    <row r="46" spans="1:20" x14ac:dyDescent="0.25">
      <c r="A46" s="386" t="s">
        <v>64</v>
      </c>
      <c r="B46" s="635" t="s">
        <v>67</v>
      </c>
      <c r="C46" s="2"/>
      <c r="D46" s="2"/>
      <c r="E46" s="614">
        <v>4</v>
      </c>
      <c r="F46" s="478">
        <f>G46+H46</f>
        <v>147</v>
      </c>
      <c r="G46" s="498">
        <f>H46/2</f>
        <v>49</v>
      </c>
      <c r="H46" s="363">
        <v>98</v>
      </c>
      <c r="I46" s="478">
        <v>50</v>
      </c>
      <c r="J46" s="360">
        <v>48</v>
      </c>
      <c r="K46" s="478">
        <v>0</v>
      </c>
      <c r="L46" s="478">
        <v>0</v>
      </c>
      <c r="M46" s="540">
        <v>0</v>
      </c>
      <c r="N46" s="541">
        <v>0</v>
      </c>
      <c r="O46" s="665">
        <v>46</v>
      </c>
      <c r="P46" s="665">
        <v>52</v>
      </c>
      <c r="Q46" s="665">
        <v>0</v>
      </c>
      <c r="R46" s="665">
        <v>0</v>
      </c>
      <c r="S46" s="347">
        <v>0</v>
      </c>
      <c r="T46" s="362">
        <v>0</v>
      </c>
    </row>
    <row r="47" spans="1:20" s="22" customFormat="1" ht="30" x14ac:dyDescent="0.25">
      <c r="A47" s="732" t="s">
        <v>66</v>
      </c>
      <c r="B47" s="743" t="s">
        <v>71</v>
      </c>
      <c r="C47" s="700"/>
      <c r="D47" s="700"/>
      <c r="E47" s="701">
        <v>5</v>
      </c>
      <c r="F47" s="702">
        <f>G47+H47</f>
        <v>150</v>
      </c>
      <c r="G47" s="703">
        <f>H47/2</f>
        <v>50</v>
      </c>
      <c r="H47" s="704">
        <v>100</v>
      </c>
      <c r="I47" s="702">
        <v>40</v>
      </c>
      <c r="J47" s="704">
        <f>H47-I47</f>
        <v>60</v>
      </c>
      <c r="K47" s="702">
        <v>0</v>
      </c>
      <c r="L47" s="702">
        <v>0</v>
      </c>
      <c r="M47" s="705">
        <v>0</v>
      </c>
      <c r="N47" s="706">
        <v>0</v>
      </c>
      <c r="O47" s="706">
        <v>0</v>
      </c>
      <c r="P47" s="706">
        <v>0</v>
      </c>
      <c r="Q47" s="665">
        <v>100</v>
      </c>
      <c r="R47" s="665">
        <v>0</v>
      </c>
      <c r="S47" s="706">
        <v>0</v>
      </c>
      <c r="T47" s="707">
        <v>0</v>
      </c>
    </row>
    <row r="48" spans="1:20" x14ac:dyDescent="0.25">
      <c r="A48" s="386" t="s">
        <v>68</v>
      </c>
      <c r="B48" s="635" t="s">
        <v>69</v>
      </c>
      <c r="C48" s="2"/>
      <c r="D48" s="2"/>
      <c r="E48" s="614">
        <v>4</v>
      </c>
      <c r="F48" s="478">
        <v>96</v>
      </c>
      <c r="G48" s="498">
        <v>32</v>
      </c>
      <c r="H48" s="363">
        <v>64</v>
      </c>
      <c r="I48" s="478">
        <v>28</v>
      </c>
      <c r="J48" s="360">
        <v>36</v>
      </c>
      <c r="K48" s="478">
        <v>0</v>
      </c>
      <c r="L48" s="478">
        <v>0</v>
      </c>
      <c r="M48" s="540">
        <v>0</v>
      </c>
      <c r="N48" s="541">
        <v>0</v>
      </c>
      <c r="O48" s="672">
        <v>0</v>
      </c>
      <c r="P48" s="672">
        <v>64</v>
      </c>
      <c r="Q48" s="665">
        <v>0</v>
      </c>
      <c r="R48" s="665">
        <v>0</v>
      </c>
      <c r="S48" s="347">
        <v>0</v>
      </c>
      <c r="T48" s="362">
        <v>0</v>
      </c>
    </row>
    <row r="49" spans="1:20" ht="30" x14ac:dyDescent="0.25">
      <c r="A49" s="386" t="s">
        <v>70</v>
      </c>
      <c r="B49" s="635" t="s">
        <v>75</v>
      </c>
      <c r="C49" s="2"/>
      <c r="D49" s="2">
        <v>4</v>
      </c>
      <c r="E49" s="614"/>
      <c r="F49" s="478">
        <f>G49+H49</f>
        <v>81</v>
      </c>
      <c r="G49" s="498">
        <f>H49/2</f>
        <v>27</v>
      </c>
      <c r="H49" s="363">
        <v>54</v>
      </c>
      <c r="I49" s="478">
        <v>32</v>
      </c>
      <c r="J49" s="360">
        <v>22</v>
      </c>
      <c r="K49" s="478">
        <v>0</v>
      </c>
      <c r="L49" s="478">
        <v>0</v>
      </c>
      <c r="M49" s="540">
        <v>0</v>
      </c>
      <c r="N49" s="541">
        <v>0</v>
      </c>
      <c r="O49" s="672">
        <v>0</v>
      </c>
      <c r="P49" s="672">
        <v>54</v>
      </c>
      <c r="Q49" s="665">
        <v>0</v>
      </c>
      <c r="R49" s="665">
        <v>0</v>
      </c>
      <c r="S49" s="347">
        <v>0</v>
      </c>
      <c r="T49" s="362">
        <v>0</v>
      </c>
    </row>
    <row r="50" spans="1:20" x14ac:dyDescent="0.25">
      <c r="A50" s="386" t="s">
        <v>72</v>
      </c>
      <c r="B50" s="636" t="s">
        <v>63</v>
      </c>
      <c r="C50" s="4"/>
      <c r="D50" s="4">
        <v>6</v>
      </c>
      <c r="E50" s="616"/>
      <c r="F50" s="478">
        <f t="shared" si="8"/>
        <v>72</v>
      </c>
      <c r="G50" s="498">
        <f t="shared" si="9"/>
        <v>24</v>
      </c>
      <c r="H50" s="363">
        <v>48</v>
      </c>
      <c r="I50" s="478">
        <v>32</v>
      </c>
      <c r="J50" s="360">
        <f>H50-I50</f>
        <v>16</v>
      </c>
      <c r="K50" s="478">
        <v>0</v>
      </c>
      <c r="L50" s="478">
        <v>0</v>
      </c>
      <c r="M50" s="540">
        <v>0</v>
      </c>
      <c r="N50" s="541">
        <v>0</v>
      </c>
      <c r="O50" s="672">
        <v>0</v>
      </c>
      <c r="P50" s="672">
        <v>0</v>
      </c>
      <c r="Q50" s="665">
        <v>0</v>
      </c>
      <c r="R50" s="665">
        <v>48</v>
      </c>
      <c r="S50" s="347">
        <v>0</v>
      </c>
      <c r="T50" s="362">
        <v>0</v>
      </c>
    </row>
    <row r="51" spans="1:20" ht="30" x14ac:dyDescent="0.25">
      <c r="A51" s="386" t="s">
        <v>74</v>
      </c>
      <c r="B51" s="635" t="s">
        <v>73</v>
      </c>
      <c r="C51" s="2"/>
      <c r="D51" s="2">
        <v>7</v>
      </c>
      <c r="E51" s="614"/>
      <c r="F51" s="478">
        <f>G51+H51</f>
        <v>72</v>
      </c>
      <c r="G51" s="498">
        <f>H51/2</f>
        <v>24</v>
      </c>
      <c r="H51" s="363">
        <v>48</v>
      </c>
      <c r="I51" s="478">
        <v>36</v>
      </c>
      <c r="J51" s="360">
        <f>H51-I51</f>
        <v>12</v>
      </c>
      <c r="K51" s="478">
        <v>0</v>
      </c>
      <c r="L51" s="478">
        <v>0</v>
      </c>
      <c r="M51" s="540">
        <v>0</v>
      </c>
      <c r="N51" s="541">
        <v>0</v>
      </c>
      <c r="O51" s="672">
        <v>0</v>
      </c>
      <c r="P51" s="672">
        <v>0</v>
      </c>
      <c r="Q51" s="665">
        <v>0</v>
      </c>
      <c r="R51" s="665">
        <v>0</v>
      </c>
      <c r="S51" s="347">
        <v>48</v>
      </c>
      <c r="T51" s="362">
        <v>0</v>
      </c>
    </row>
    <row r="52" spans="1:20" x14ac:dyDescent="0.25">
      <c r="A52" s="386" t="s">
        <v>76</v>
      </c>
      <c r="B52" s="5" t="s">
        <v>77</v>
      </c>
      <c r="C52" s="2"/>
      <c r="D52" s="2">
        <v>4</v>
      </c>
      <c r="E52" s="614"/>
      <c r="F52" s="477">
        <f>G52+H52</f>
        <v>102</v>
      </c>
      <c r="G52" s="497">
        <f>H52/2</f>
        <v>34</v>
      </c>
      <c r="H52" s="377">
        <v>68</v>
      </c>
      <c r="I52" s="477">
        <v>20</v>
      </c>
      <c r="J52" s="356">
        <f>H52-I52</f>
        <v>48</v>
      </c>
      <c r="K52" s="478">
        <v>0</v>
      </c>
      <c r="L52" s="478">
        <v>0</v>
      </c>
      <c r="M52" s="538">
        <v>0</v>
      </c>
      <c r="N52" s="539">
        <v>0</v>
      </c>
      <c r="O52" s="671">
        <v>32</v>
      </c>
      <c r="P52" s="671">
        <v>36</v>
      </c>
      <c r="Q52" s="751">
        <v>0</v>
      </c>
      <c r="R52" s="751">
        <v>0</v>
      </c>
      <c r="S52" s="357">
        <v>0</v>
      </c>
      <c r="T52" s="359">
        <v>0</v>
      </c>
    </row>
    <row r="53" spans="1:20" x14ac:dyDescent="0.25">
      <c r="A53" s="596" t="s">
        <v>78</v>
      </c>
      <c r="B53" s="6" t="s">
        <v>79</v>
      </c>
      <c r="C53" s="457"/>
      <c r="D53" s="457"/>
      <c r="E53" s="623">
        <v>5</v>
      </c>
      <c r="F53" s="479">
        <f t="shared" ref="F53:F79" si="13">G53+H53</f>
        <v>207</v>
      </c>
      <c r="G53" s="502">
        <f t="shared" ref="G53:G81" si="14">H53/2</f>
        <v>69</v>
      </c>
      <c r="H53" s="384">
        <v>138</v>
      </c>
      <c r="I53" s="479">
        <v>62</v>
      </c>
      <c r="J53" s="366">
        <v>76</v>
      </c>
      <c r="K53" s="479">
        <v>0</v>
      </c>
      <c r="L53" s="480">
        <v>0</v>
      </c>
      <c r="M53" s="542">
        <v>0</v>
      </c>
      <c r="N53" s="543">
        <v>0</v>
      </c>
      <c r="O53" s="673">
        <v>0</v>
      </c>
      <c r="P53" s="673">
        <v>74</v>
      </c>
      <c r="Q53" s="752">
        <v>64</v>
      </c>
      <c r="R53" s="752">
        <v>0</v>
      </c>
      <c r="S53" s="367">
        <v>0</v>
      </c>
      <c r="T53" s="369">
        <v>0</v>
      </c>
    </row>
    <row r="54" spans="1:20" ht="21" customHeight="1" x14ac:dyDescent="0.25">
      <c r="A54" s="387" t="s">
        <v>295</v>
      </c>
      <c r="B54" s="637" t="s">
        <v>80</v>
      </c>
      <c r="C54" s="2"/>
      <c r="D54" s="2">
        <v>4</v>
      </c>
      <c r="E54" s="614"/>
      <c r="F54" s="607">
        <f>G54+H54</f>
        <v>48</v>
      </c>
      <c r="G54" s="344">
        <f>H54/2</f>
        <v>16</v>
      </c>
      <c r="H54" s="347">
        <v>32</v>
      </c>
      <c r="I54" s="347">
        <v>16</v>
      </c>
      <c r="J54" s="347">
        <v>16</v>
      </c>
      <c r="K54" s="347">
        <v>0</v>
      </c>
      <c r="L54" s="347">
        <v>0</v>
      </c>
      <c r="M54" s="541">
        <v>0</v>
      </c>
      <c r="N54" s="541">
        <v>0</v>
      </c>
      <c r="O54" s="665">
        <v>0</v>
      </c>
      <c r="P54" s="665">
        <v>32</v>
      </c>
      <c r="Q54" s="665">
        <v>0</v>
      </c>
      <c r="R54" s="665">
        <v>0</v>
      </c>
      <c r="S54" s="347">
        <v>0</v>
      </c>
      <c r="T54" s="347">
        <v>0</v>
      </c>
    </row>
    <row r="55" spans="1:20" ht="60" customHeight="1" thickBot="1" x14ac:dyDescent="0.3">
      <c r="A55" s="640" t="s">
        <v>306</v>
      </c>
      <c r="B55" s="638" t="s">
        <v>307</v>
      </c>
      <c r="C55" s="7"/>
      <c r="D55" s="564">
        <v>6</v>
      </c>
      <c r="E55" s="626"/>
      <c r="F55" s="487">
        <f t="shared" si="13"/>
        <v>48</v>
      </c>
      <c r="G55" s="565">
        <f t="shared" si="14"/>
        <v>16</v>
      </c>
      <c r="H55" s="372">
        <v>32</v>
      </c>
      <c r="I55" s="487">
        <v>16</v>
      </c>
      <c r="J55" s="372">
        <v>16</v>
      </c>
      <c r="K55" s="487">
        <v>0</v>
      </c>
      <c r="L55" s="487">
        <v>0</v>
      </c>
      <c r="M55" s="566">
        <v>0</v>
      </c>
      <c r="N55" s="567">
        <v>0</v>
      </c>
      <c r="O55" s="684">
        <v>0</v>
      </c>
      <c r="P55" s="684">
        <v>0</v>
      </c>
      <c r="Q55" s="763">
        <v>0</v>
      </c>
      <c r="R55" s="763">
        <v>32</v>
      </c>
      <c r="S55" s="567">
        <v>0</v>
      </c>
      <c r="T55" s="568">
        <v>0</v>
      </c>
    </row>
    <row r="56" spans="1:20" ht="21.75" customHeight="1" thickBot="1" x14ac:dyDescent="0.3">
      <c r="A56" s="431" t="s">
        <v>81</v>
      </c>
      <c r="B56" s="459" t="s">
        <v>82</v>
      </c>
      <c r="C56" s="448">
        <v>0</v>
      </c>
      <c r="D56" s="433">
        <v>14</v>
      </c>
      <c r="E56" s="611">
        <v>12</v>
      </c>
      <c r="F56" s="608">
        <v>3177</v>
      </c>
      <c r="G56" s="473">
        <f t="shared" si="14"/>
        <v>759</v>
      </c>
      <c r="H56" s="471">
        <f>H57+H66+H72+H81+H77+H86</f>
        <v>1518</v>
      </c>
      <c r="I56" s="485">
        <f t="shared" ref="I56:S56" si="15">I57+I66+I72+I81+I77+I86</f>
        <v>826</v>
      </c>
      <c r="J56" s="473">
        <v>652</v>
      </c>
      <c r="K56" s="485">
        <v>40</v>
      </c>
      <c r="L56" s="485">
        <f>SUM(L57+L66+L72+L77+L81+L86)</f>
        <v>900</v>
      </c>
      <c r="M56" s="555">
        <f t="shared" si="15"/>
        <v>0</v>
      </c>
      <c r="N56" s="556">
        <f t="shared" si="15"/>
        <v>0</v>
      </c>
      <c r="O56" s="682">
        <f t="shared" si="15"/>
        <v>186</v>
      </c>
      <c r="P56" s="682">
        <f t="shared" si="15"/>
        <v>200</v>
      </c>
      <c r="Q56" s="761">
        <f t="shared" si="15"/>
        <v>284</v>
      </c>
      <c r="R56" s="761">
        <f>R57+R66+R72+R81+R77+R86</f>
        <v>384</v>
      </c>
      <c r="S56" s="436">
        <f>S57+S66+S72+S81+S77+S86</f>
        <v>464</v>
      </c>
      <c r="T56" s="437">
        <f>T57+T66+T72+T81+T77+T86</f>
        <v>180</v>
      </c>
    </row>
    <row r="57" spans="1:20" ht="60" x14ac:dyDescent="0.25">
      <c r="A57" s="573" t="s">
        <v>83</v>
      </c>
      <c r="B57" s="574" t="s">
        <v>84</v>
      </c>
      <c r="C57" s="469">
        <v>0</v>
      </c>
      <c r="D57" s="627">
        <v>4</v>
      </c>
      <c r="E57" s="627">
        <v>3</v>
      </c>
      <c r="F57" s="576">
        <v>1281</v>
      </c>
      <c r="G57" s="575">
        <f t="shared" ref="G57:S57" si="16">G59+G64+G60+G61+G62+G63</f>
        <v>343</v>
      </c>
      <c r="H57" s="575">
        <f>H59+H60+H61+H62+H63</f>
        <v>686</v>
      </c>
      <c r="I57" s="576">
        <f t="shared" si="16"/>
        <v>430</v>
      </c>
      <c r="J57" s="577">
        <v>236</v>
      </c>
      <c r="K57" s="576">
        <v>20</v>
      </c>
      <c r="L57" s="576">
        <f>SUM(L59:L65)</f>
        <v>252</v>
      </c>
      <c r="M57" s="578">
        <f t="shared" si="16"/>
        <v>0</v>
      </c>
      <c r="N57" s="579">
        <f t="shared" si="16"/>
        <v>0</v>
      </c>
      <c r="O57" s="685">
        <f t="shared" si="16"/>
        <v>0</v>
      </c>
      <c r="P57" s="685">
        <f t="shared" si="16"/>
        <v>36</v>
      </c>
      <c r="Q57" s="764">
        <f t="shared" si="16"/>
        <v>86</v>
      </c>
      <c r="R57" s="764">
        <f t="shared" si="16"/>
        <v>208</v>
      </c>
      <c r="S57" s="580">
        <f>S59+S64+S60+S61+S62+S63</f>
        <v>176</v>
      </c>
      <c r="T57" s="581">
        <f>T59+T60+T61+T62+T63</f>
        <v>180</v>
      </c>
    </row>
    <row r="58" spans="1:20" ht="20.25" customHeight="1" x14ac:dyDescent="0.25">
      <c r="A58" s="585" t="s">
        <v>309</v>
      </c>
      <c r="B58" s="597" t="s">
        <v>310</v>
      </c>
      <c r="C58" s="2"/>
      <c r="D58" s="633"/>
      <c r="E58" s="625">
        <v>8</v>
      </c>
      <c r="F58" s="607"/>
      <c r="G58" s="347"/>
      <c r="H58" s="347"/>
      <c r="I58" s="347"/>
      <c r="J58" s="344"/>
      <c r="K58" s="347"/>
      <c r="L58" s="347"/>
      <c r="M58" s="347"/>
      <c r="N58" s="347"/>
      <c r="O58" s="672"/>
      <c r="P58" s="672"/>
      <c r="Q58" s="665"/>
      <c r="R58" s="665"/>
      <c r="S58" s="347"/>
      <c r="T58" s="347"/>
    </row>
    <row r="59" spans="1:20" x14ac:dyDescent="0.25">
      <c r="A59" s="443" t="s">
        <v>85</v>
      </c>
      <c r="B59" s="5" t="s">
        <v>86</v>
      </c>
      <c r="C59" s="7"/>
      <c r="D59" s="613"/>
      <c r="E59" s="799" t="s">
        <v>331</v>
      </c>
      <c r="F59" s="477">
        <f t="shared" si="13"/>
        <v>429</v>
      </c>
      <c r="G59" s="497">
        <f t="shared" si="14"/>
        <v>143</v>
      </c>
      <c r="H59" s="356">
        <v>286</v>
      </c>
      <c r="I59" s="477">
        <v>186</v>
      </c>
      <c r="J59" s="356">
        <v>80</v>
      </c>
      <c r="K59" s="477">
        <v>20</v>
      </c>
      <c r="L59" s="477">
        <v>0</v>
      </c>
      <c r="M59" s="538">
        <v>0</v>
      </c>
      <c r="N59" s="539">
        <v>0</v>
      </c>
      <c r="O59" s="671">
        <v>0</v>
      </c>
      <c r="P59" s="671">
        <v>36</v>
      </c>
      <c r="Q59" s="751">
        <v>56</v>
      </c>
      <c r="R59" s="751">
        <v>94</v>
      </c>
      <c r="S59" s="357">
        <v>64</v>
      </c>
      <c r="T59" s="359">
        <v>36</v>
      </c>
    </row>
    <row r="60" spans="1:20" ht="30" x14ac:dyDescent="0.25">
      <c r="A60" s="444" t="s">
        <v>87</v>
      </c>
      <c r="B60" s="5" t="s">
        <v>88</v>
      </c>
      <c r="C60" s="2"/>
      <c r="D60" s="614"/>
      <c r="E60" s="800"/>
      <c r="F60" s="478">
        <f t="shared" si="13"/>
        <v>240</v>
      </c>
      <c r="G60" s="498">
        <f t="shared" si="14"/>
        <v>80</v>
      </c>
      <c r="H60" s="360">
        <v>160</v>
      </c>
      <c r="I60" s="478">
        <v>140</v>
      </c>
      <c r="J60" s="360">
        <v>20</v>
      </c>
      <c r="K60" s="478">
        <v>0</v>
      </c>
      <c r="L60" s="478">
        <v>0</v>
      </c>
      <c r="M60" s="540">
        <v>0</v>
      </c>
      <c r="N60" s="541">
        <v>0</v>
      </c>
      <c r="O60" s="672">
        <v>0</v>
      </c>
      <c r="P60" s="672">
        <v>0</v>
      </c>
      <c r="Q60" s="665">
        <v>0</v>
      </c>
      <c r="R60" s="665">
        <v>48</v>
      </c>
      <c r="S60" s="347">
        <v>40</v>
      </c>
      <c r="T60" s="362">
        <v>72</v>
      </c>
    </row>
    <row r="61" spans="1:20" s="22" customFormat="1" ht="30" x14ac:dyDescent="0.25">
      <c r="A61" s="698" t="s">
        <v>89</v>
      </c>
      <c r="B61" s="699" t="s">
        <v>90</v>
      </c>
      <c r="C61" s="700"/>
      <c r="D61" s="701"/>
      <c r="E61" s="701">
        <v>6</v>
      </c>
      <c r="F61" s="702">
        <f t="shared" si="13"/>
        <v>144</v>
      </c>
      <c r="G61" s="703">
        <f t="shared" si="14"/>
        <v>48</v>
      </c>
      <c r="H61" s="704">
        <v>96</v>
      </c>
      <c r="I61" s="702">
        <v>20</v>
      </c>
      <c r="J61" s="704">
        <v>76</v>
      </c>
      <c r="K61" s="702">
        <v>0</v>
      </c>
      <c r="L61" s="702">
        <v>0</v>
      </c>
      <c r="M61" s="705">
        <v>0</v>
      </c>
      <c r="N61" s="706">
        <v>0</v>
      </c>
      <c r="O61" s="706">
        <v>0</v>
      </c>
      <c r="P61" s="706">
        <v>0</v>
      </c>
      <c r="Q61" s="665">
        <v>30</v>
      </c>
      <c r="R61" s="665">
        <v>66</v>
      </c>
      <c r="S61" s="706">
        <v>0</v>
      </c>
      <c r="T61" s="707">
        <v>0</v>
      </c>
    </row>
    <row r="62" spans="1:20" ht="60" x14ac:dyDescent="0.25">
      <c r="A62" s="444" t="s">
        <v>91</v>
      </c>
      <c r="B62" s="5" t="s">
        <v>92</v>
      </c>
      <c r="C62" s="2"/>
      <c r="D62" s="339">
        <v>7</v>
      </c>
      <c r="E62" s="614"/>
      <c r="F62" s="478">
        <f t="shared" si="13"/>
        <v>108</v>
      </c>
      <c r="G62" s="498">
        <f t="shared" si="14"/>
        <v>36</v>
      </c>
      <c r="H62" s="360">
        <v>72</v>
      </c>
      <c r="I62" s="478">
        <v>52</v>
      </c>
      <c r="J62" s="360">
        <v>20</v>
      </c>
      <c r="K62" s="478">
        <v>0</v>
      </c>
      <c r="L62" s="478">
        <v>0</v>
      </c>
      <c r="M62" s="540">
        <v>0</v>
      </c>
      <c r="N62" s="541">
        <v>0</v>
      </c>
      <c r="O62" s="672">
        <v>0</v>
      </c>
      <c r="P62" s="672">
        <v>0</v>
      </c>
      <c r="Q62" s="665">
        <v>0</v>
      </c>
      <c r="R62" s="665">
        <v>0</v>
      </c>
      <c r="S62" s="347">
        <v>72</v>
      </c>
      <c r="T62" s="362">
        <v>0</v>
      </c>
    </row>
    <row r="63" spans="1:20" ht="45" x14ac:dyDescent="0.25">
      <c r="A63" s="444" t="s">
        <v>93</v>
      </c>
      <c r="B63" s="5" t="s">
        <v>94</v>
      </c>
      <c r="C63" s="2"/>
      <c r="D63" s="321">
        <v>8</v>
      </c>
      <c r="E63" s="614"/>
      <c r="F63" s="478">
        <f t="shared" si="13"/>
        <v>108</v>
      </c>
      <c r="G63" s="498">
        <f t="shared" si="14"/>
        <v>36</v>
      </c>
      <c r="H63" s="360">
        <v>72</v>
      </c>
      <c r="I63" s="478">
        <v>32</v>
      </c>
      <c r="J63" s="360">
        <v>40</v>
      </c>
      <c r="K63" s="478">
        <v>0</v>
      </c>
      <c r="L63" s="478">
        <v>0</v>
      </c>
      <c r="M63" s="540">
        <v>0</v>
      </c>
      <c r="N63" s="541">
        <v>0</v>
      </c>
      <c r="O63" s="672">
        <v>0</v>
      </c>
      <c r="P63" s="672">
        <v>0</v>
      </c>
      <c r="Q63" s="665">
        <v>0</v>
      </c>
      <c r="R63" s="665">
        <v>0</v>
      </c>
      <c r="S63" s="347">
        <v>0</v>
      </c>
      <c r="T63" s="362">
        <v>72</v>
      </c>
    </row>
    <row r="64" spans="1:20" x14ac:dyDescent="0.25">
      <c r="A64" s="387" t="s">
        <v>95</v>
      </c>
      <c r="B64" s="778" t="s">
        <v>332</v>
      </c>
      <c r="C64" s="9"/>
      <c r="D64" s="339">
        <v>8</v>
      </c>
      <c r="E64" s="339"/>
      <c r="F64" s="478">
        <v>36</v>
      </c>
      <c r="G64" s="498"/>
      <c r="H64" s="360"/>
      <c r="I64" s="478"/>
      <c r="J64" s="360"/>
      <c r="K64" s="478"/>
      <c r="L64" s="478">
        <v>72</v>
      </c>
      <c r="M64" s="540">
        <v>0</v>
      </c>
      <c r="N64" s="541">
        <v>0</v>
      </c>
      <c r="O64" s="672">
        <v>0</v>
      </c>
      <c r="P64" s="672">
        <v>0</v>
      </c>
      <c r="Q64" s="665">
        <v>0</v>
      </c>
      <c r="R64" s="665">
        <v>0</v>
      </c>
      <c r="S64" s="347">
        <v>0</v>
      </c>
      <c r="T64" s="776">
        <v>36</v>
      </c>
    </row>
    <row r="65" spans="1:20" ht="15.75" thickBot="1" x14ac:dyDescent="0.3">
      <c r="A65" s="392" t="s">
        <v>96</v>
      </c>
      <c r="B65" s="779" t="s">
        <v>333</v>
      </c>
      <c r="C65" s="394"/>
      <c r="D65" s="621">
        <v>8</v>
      </c>
      <c r="E65" s="621"/>
      <c r="F65" s="486">
        <v>216</v>
      </c>
      <c r="G65" s="501"/>
      <c r="H65" s="472"/>
      <c r="I65" s="486"/>
      <c r="J65" s="472"/>
      <c r="K65" s="486"/>
      <c r="L65" s="486">
        <v>180</v>
      </c>
      <c r="M65" s="557">
        <v>0</v>
      </c>
      <c r="N65" s="558">
        <v>0</v>
      </c>
      <c r="O65" s="681">
        <v>0</v>
      </c>
      <c r="P65" s="681">
        <v>0</v>
      </c>
      <c r="Q65" s="760">
        <v>0</v>
      </c>
      <c r="R65" s="760">
        <v>0</v>
      </c>
      <c r="S65" s="395">
        <v>0</v>
      </c>
      <c r="T65" s="777">
        <v>216</v>
      </c>
    </row>
    <row r="66" spans="1:20" ht="60" x14ac:dyDescent="0.25">
      <c r="A66" s="573" t="s">
        <v>97</v>
      </c>
      <c r="B66" s="574" t="s">
        <v>98</v>
      </c>
      <c r="C66" s="469">
        <v>0</v>
      </c>
      <c r="D66" s="627">
        <v>3</v>
      </c>
      <c r="E66" s="627">
        <v>2</v>
      </c>
      <c r="F66" s="576">
        <v>444</v>
      </c>
      <c r="G66" s="577">
        <f t="shared" si="14"/>
        <v>100</v>
      </c>
      <c r="H66" s="575">
        <f>H68+H69</f>
        <v>200</v>
      </c>
      <c r="I66" s="576">
        <f>I68+I69</f>
        <v>104</v>
      </c>
      <c r="J66" s="577">
        <v>76</v>
      </c>
      <c r="K66" s="576">
        <v>20</v>
      </c>
      <c r="L66" s="576">
        <f>SUM(L68:L71)</f>
        <v>144</v>
      </c>
      <c r="M66" s="578">
        <f>M68+M69</f>
        <v>0</v>
      </c>
      <c r="N66" s="579">
        <f>N68+N69</f>
        <v>0</v>
      </c>
      <c r="O66" s="685">
        <v>0</v>
      </c>
      <c r="P66" s="685">
        <f>P68+P69</f>
        <v>0</v>
      </c>
      <c r="Q66" s="764">
        <f>Q68+Q69</f>
        <v>30</v>
      </c>
      <c r="R66" s="764">
        <f>R68+R69</f>
        <v>106</v>
      </c>
      <c r="S66" s="580">
        <v>208</v>
      </c>
      <c r="T66" s="581">
        <f>T68+T69</f>
        <v>0</v>
      </c>
    </row>
    <row r="67" spans="1:20" ht="23.25" customHeight="1" x14ac:dyDescent="0.25">
      <c r="A67" s="585" t="s">
        <v>312</v>
      </c>
      <c r="B67" s="597" t="s">
        <v>311</v>
      </c>
      <c r="C67" s="2"/>
      <c r="D67" s="633"/>
      <c r="E67" s="625">
        <v>7</v>
      </c>
      <c r="F67" s="607"/>
      <c r="G67" s="344"/>
      <c r="H67" s="347"/>
      <c r="I67" s="347"/>
      <c r="J67" s="344"/>
      <c r="K67" s="347"/>
      <c r="L67" s="347"/>
      <c r="M67" s="347"/>
      <c r="N67" s="347"/>
      <c r="O67" s="672"/>
      <c r="P67" s="672"/>
      <c r="Q67" s="665"/>
      <c r="R67" s="665"/>
      <c r="S67" s="347"/>
      <c r="T67" s="347"/>
    </row>
    <row r="68" spans="1:20" ht="30.75" thickBot="1" x14ac:dyDescent="0.3">
      <c r="A68" s="386" t="s">
        <v>99</v>
      </c>
      <c r="B68" s="6" t="s">
        <v>100</v>
      </c>
      <c r="C68" s="7"/>
      <c r="D68" s="613">
        <v>7</v>
      </c>
      <c r="E68" s="613"/>
      <c r="F68" s="477">
        <f t="shared" si="13"/>
        <v>150</v>
      </c>
      <c r="G68" s="497">
        <f t="shared" si="14"/>
        <v>50</v>
      </c>
      <c r="H68" s="356">
        <v>100</v>
      </c>
      <c r="I68" s="477">
        <v>60</v>
      </c>
      <c r="J68" s="356">
        <f>H68-I68</f>
        <v>40</v>
      </c>
      <c r="K68" s="477">
        <v>0</v>
      </c>
      <c r="L68" s="477"/>
      <c r="M68" s="538">
        <v>0</v>
      </c>
      <c r="N68" s="539">
        <v>0</v>
      </c>
      <c r="O68" s="671">
        <v>0</v>
      </c>
      <c r="P68" s="671">
        <v>0</v>
      </c>
      <c r="Q68" s="751">
        <v>0</v>
      </c>
      <c r="R68" s="751">
        <v>36</v>
      </c>
      <c r="S68" s="357">
        <v>64</v>
      </c>
      <c r="T68" s="359">
        <v>0</v>
      </c>
    </row>
    <row r="69" spans="1:20" ht="30.75" thickBot="1" x14ac:dyDescent="0.3">
      <c r="A69" s="387" t="s">
        <v>101</v>
      </c>
      <c r="B69" s="8" t="s">
        <v>102</v>
      </c>
      <c r="C69" s="4"/>
      <c r="D69" s="616">
        <v>6</v>
      </c>
      <c r="E69" s="616"/>
      <c r="F69" s="478">
        <f t="shared" si="13"/>
        <v>150</v>
      </c>
      <c r="G69" s="498">
        <f t="shared" si="14"/>
        <v>50</v>
      </c>
      <c r="H69" s="360">
        <v>100</v>
      </c>
      <c r="I69" s="478">
        <v>44</v>
      </c>
      <c r="J69" s="360">
        <v>36</v>
      </c>
      <c r="K69" s="478">
        <v>20</v>
      </c>
      <c r="L69" s="478"/>
      <c r="M69" s="540">
        <v>0</v>
      </c>
      <c r="N69" s="541">
        <v>0</v>
      </c>
      <c r="O69" s="672">
        <v>0</v>
      </c>
      <c r="P69" s="672">
        <v>0</v>
      </c>
      <c r="Q69" s="665">
        <v>30</v>
      </c>
      <c r="R69" s="665">
        <v>70</v>
      </c>
      <c r="S69" s="347">
        <v>0</v>
      </c>
      <c r="T69" s="362">
        <v>0</v>
      </c>
    </row>
    <row r="70" spans="1:20" x14ac:dyDescent="0.25">
      <c r="A70" s="387" t="s">
        <v>103</v>
      </c>
      <c r="B70" s="780" t="s">
        <v>263</v>
      </c>
      <c r="C70" s="9"/>
      <c r="D70" s="339">
        <v>7</v>
      </c>
      <c r="E70" s="339"/>
      <c r="F70" s="478">
        <v>36</v>
      </c>
      <c r="G70" s="498"/>
      <c r="H70" s="360"/>
      <c r="I70" s="478"/>
      <c r="J70" s="360"/>
      <c r="K70" s="478"/>
      <c r="L70" s="478">
        <v>36</v>
      </c>
      <c r="M70" s="540">
        <v>0</v>
      </c>
      <c r="N70" s="541">
        <v>0</v>
      </c>
      <c r="O70" s="672">
        <v>0</v>
      </c>
      <c r="P70" s="672">
        <v>0</v>
      </c>
      <c r="Q70" s="665">
        <v>0</v>
      </c>
      <c r="R70" s="665">
        <v>0</v>
      </c>
      <c r="S70" s="347">
        <v>36</v>
      </c>
      <c r="T70" s="776">
        <v>0</v>
      </c>
    </row>
    <row r="71" spans="1:20" ht="15.75" thickBot="1" x14ac:dyDescent="0.3">
      <c r="A71" s="392" t="s">
        <v>104</v>
      </c>
      <c r="B71" s="779" t="s">
        <v>298</v>
      </c>
      <c r="C71" s="394"/>
      <c r="D71" s="621">
        <v>7</v>
      </c>
      <c r="E71" s="621"/>
      <c r="F71" s="486">
        <v>108</v>
      </c>
      <c r="G71" s="501"/>
      <c r="H71" s="472"/>
      <c r="I71" s="486"/>
      <c r="J71" s="472"/>
      <c r="K71" s="486"/>
      <c r="L71" s="486">
        <v>108</v>
      </c>
      <c r="M71" s="557">
        <v>0</v>
      </c>
      <c r="N71" s="558">
        <v>0</v>
      </c>
      <c r="O71" s="681">
        <v>0</v>
      </c>
      <c r="P71" s="681">
        <v>0</v>
      </c>
      <c r="Q71" s="760">
        <v>0</v>
      </c>
      <c r="R71" s="760">
        <v>0</v>
      </c>
      <c r="S71" s="395">
        <v>108</v>
      </c>
      <c r="T71" s="777">
        <v>0</v>
      </c>
    </row>
    <row r="72" spans="1:20" ht="45" x14ac:dyDescent="0.25">
      <c r="A72" s="569" t="s">
        <v>105</v>
      </c>
      <c r="B72" s="397" t="s">
        <v>106</v>
      </c>
      <c r="C72" s="590">
        <v>0</v>
      </c>
      <c r="D72" s="590">
        <v>2</v>
      </c>
      <c r="E72" s="628">
        <v>3</v>
      </c>
      <c r="F72" s="609">
        <v>459</v>
      </c>
      <c r="G72" s="570">
        <f>H72/2</f>
        <v>105</v>
      </c>
      <c r="H72" s="570">
        <v>210</v>
      </c>
      <c r="I72" s="587">
        <v>102</v>
      </c>
      <c r="J72" s="570">
        <v>108</v>
      </c>
      <c r="K72" s="587">
        <v>0</v>
      </c>
      <c r="L72" s="587">
        <f>SUM(L74:L76)</f>
        <v>144</v>
      </c>
      <c r="M72" s="588">
        <f>M74</f>
        <v>0</v>
      </c>
      <c r="N72" s="589">
        <f>N74</f>
        <v>0</v>
      </c>
      <c r="O72" s="674">
        <v>78</v>
      </c>
      <c r="P72" s="674">
        <v>72</v>
      </c>
      <c r="Q72" s="753">
        <f>Q74</f>
        <v>30</v>
      </c>
      <c r="R72" s="753">
        <f>R74</f>
        <v>30</v>
      </c>
      <c r="S72" s="571">
        <f>S74</f>
        <v>0</v>
      </c>
      <c r="T72" s="572">
        <f>T74</f>
        <v>0</v>
      </c>
    </row>
    <row r="73" spans="1:20" x14ac:dyDescent="0.25">
      <c r="A73" s="585" t="s">
        <v>313</v>
      </c>
      <c r="B73" s="597" t="s">
        <v>314</v>
      </c>
      <c r="C73" s="624"/>
      <c r="D73" s="586"/>
      <c r="E73" s="625">
        <v>6</v>
      </c>
      <c r="F73" s="607"/>
      <c r="G73" s="344"/>
      <c r="H73" s="344"/>
      <c r="I73" s="344"/>
      <c r="J73" s="344"/>
      <c r="K73" s="344"/>
      <c r="L73" s="344"/>
      <c r="M73" s="344"/>
      <c r="N73" s="344"/>
      <c r="O73" s="672"/>
      <c r="P73" s="672"/>
      <c r="Q73" s="665"/>
      <c r="R73" s="665"/>
      <c r="S73" s="347"/>
      <c r="T73" s="347"/>
    </row>
    <row r="74" spans="1:20" ht="30" x14ac:dyDescent="0.25">
      <c r="A74" s="443" t="s">
        <v>107</v>
      </c>
      <c r="B74" s="6" t="s">
        <v>108</v>
      </c>
      <c r="C74" s="7"/>
      <c r="D74" s="7"/>
      <c r="E74" s="613">
        <v>3</v>
      </c>
      <c r="F74" s="477">
        <f t="shared" si="13"/>
        <v>315</v>
      </c>
      <c r="G74" s="497">
        <f>H74/2</f>
        <v>105</v>
      </c>
      <c r="H74" s="356">
        <v>210</v>
      </c>
      <c r="I74" s="477">
        <v>102</v>
      </c>
      <c r="J74" s="356">
        <v>108</v>
      </c>
      <c r="K74" s="477">
        <v>0</v>
      </c>
      <c r="L74" s="477">
        <v>0</v>
      </c>
      <c r="M74" s="538">
        <v>0</v>
      </c>
      <c r="N74" s="539">
        <v>0</v>
      </c>
      <c r="O74" s="671">
        <v>78</v>
      </c>
      <c r="P74" s="671">
        <v>72</v>
      </c>
      <c r="Q74" s="751">
        <v>30</v>
      </c>
      <c r="R74" s="751">
        <v>30</v>
      </c>
      <c r="S74" s="357">
        <v>0</v>
      </c>
      <c r="T74" s="359">
        <v>0</v>
      </c>
    </row>
    <row r="75" spans="1:20" s="22" customFormat="1" x14ac:dyDescent="0.25">
      <c r="A75" s="698" t="s">
        <v>109</v>
      </c>
      <c r="B75" s="708" t="s">
        <v>147</v>
      </c>
      <c r="C75" s="709"/>
      <c r="D75" s="709"/>
      <c r="E75" s="710"/>
      <c r="F75" s="702"/>
      <c r="G75" s="703"/>
      <c r="H75" s="704"/>
      <c r="I75" s="702"/>
      <c r="J75" s="704"/>
      <c r="K75" s="702"/>
      <c r="L75" s="702"/>
      <c r="M75" s="705"/>
      <c r="N75" s="706"/>
      <c r="O75" s="706"/>
      <c r="P75" s="706"/>
      <c r="Q75" s="665"/>
      <c r="R75" s="665">
        <v>0</v>
      </c>
      <c r="S75" s="706"/>
      <c r="T75" s="707"/>
    </row>
    <row r="76" spans="1:20" s="22" customFormat="1" ht="15.75" thickBot="1" x14ac:dyDescent="0.3">
      <c r="A76" s="711" t="s">
        <v>110</v>
      </c>
      <c r="B76" s="712" t="s">
        <v>148</v>
      </c>
      <c r="C76" s="713"/>
      <c r="D76" s="713">
        <v>6</v>
      </c>
      <c r="E76" s="714"/>
      <c r="F76" s="715">
        <v>144</v>
      </c>
      <c r="G76" s="716"/>
      <c r="H76" s="717"/>
      <c r="I76" s="715"/>
      <c r="J76" s="717"/>
      <c r="K76" s="715"/>
      <c r="L76" s="715">
        <v>144</v>
      </c>
      <c r="M76" s="718"/>
      <c r="N76" s="719"/>
      <c r="O76" s="719"/>
      <c r="P76" s="719"/>
      <c r="Q76" s="760"/>
      <c r="R76" s="760">
        <v>144</v>
      </c>
      <c r="S76" s="719"/>
      <c r="T76" s="720"/>
    </row>
    <row r="77" spans="1:20" ht="30" x14ac:dyDescent="0.25">
      <c r="A77" s="573" t="s">
        <v>111</v>
      </c>
      <c r="B77" s="591" t="s">
        <v>112</v>
      </c>
      <c r="C77" s="469">
        <v>0</v>
      </c>
      <c r="D77" s="469">
        <v>1</v>
      </c>
      <c r="E77" s="627">
        <v>2</v>
      </c>
      <c r="F77" s="576">
        <v>348</v>
      </c>
      <c r="G77" s="577">
        <f>H77/2</f>
        <v>80</v>
      </c>
      <c r="H77" s="575">
        <v>160</v>
      </c>
      <c r="I77" s="576">
        <v>80</v>
      </c>
      <c r="J77" s="575">
        <v>80</v>
      </c>
      <c r="K77" s="576">
        <v>0</v>
      </c>
      <c r="L77" s="576">
        <f>SUM(L79:L80)</f>
        <v>108</v>
      </c>
      <c r="M77" s="578">
        <v>0</v>
      </c>
      <c r="N77" s="579">
        <v>0</v>
      </c>
      <c r="O77" s="685">
        <v>0</v>
      </c>
      <c r="P77" s="685">
        <v>48</v>
      </c>
      <c r="Q77" s="764">
        <v>28</v>
      </c>
      <c r="R77" s="764">
        <v>40</v>
      </c>
      <c r="S77" s="580">
        <f>SUM(S79:S80)</f>
        <v>80</v>
      </c>
      <c r="T77" s="581">
        <v>0</v>
      </c>
    </row>
    <row r="78" spans="1:20" x14ac:dyDescent="0.25">
      <c r="A78" s="585" t="s">
        <v>315</v>
      </c>
      <c r="B78" s="597" t="s">
        <v>316</v>
      </c>
      <c r="C78" s="629"/>
      <c r="D78" s="12"/>
      <c r="E78" s="13">
        <v>8</v>
      </c>
      <c r="F78" s="607"/>
      <c r="G78" s="344"/>
      <c r="H78" s="347"/>
      <c r="I78" s="347"/>
      <c r="J78" s="347"/>
      <c r="K78" s="347"/>
      <c r="L78" s="347"/>
      <c r="M78" s="347"/>
      <c r="N78" s="347"/>
      <c r="O78" s="672"/>
      <c r="P78" s="672"/>
      <c r="Q78" s="665"/>
      <c r="R78" s="665"/>
      <c r="S78" s="347"/>
      <c r="T78" s="347"/>
    </row>
    <row r="79" spans="1:20" ht="45" x14ac:dyDescent="0.25">
      <c r="A79" s="443" t="s">
        <v>113</v>
      </c>
      <c r="B79" s="16" t="s">
        <v>297</v>
      </c>
      <c r="C79" s="17"/>
      <c r="D79" s="17">
        <v>7</v>
      </c>
      <c r="E79" s="630"/>
      <c r="F79" s="477">
        <f t="shared" si="13"/>
        <v>240</v>
      </c>
      <c r="G79" s="497">
        <f>H79/2</f>
        <v>80</v>
      </c>
      <c r="H79" s="356">
        <v>160</v>
      </c>
      <c r="I79" s="477">
        <v>80</v>
      </c>
      <c r="J79" s="356">
        <v>80</v>
      </c>
      <c r="K79" s="477">
        <v>0</v>
      </c>
      <c r="L79" s="477">
        <v>0</v>
      </c>
      <c r="M79" s="538">
        <v>0</v>
      </c>
      <c r="N79" s="539">
        <v>0</v>
      </c>
      <c r="O79" s="671">
        <v>0</v>
      </c>
      <c r="P79" s="671">
        <v>48</v>
      </c>
      <c r="Q79" s="751">
        <v>28</v>
      </c>
      <c r="R79" s="751">
        <v>40</v>
      </c>
      <c r="S79" s="357">
        <v>44</v>
      </c>
      <c r="T79" s="359">
        <v>0</v>
      </c>
    </row>
    <row r="80" spans="1:20" x14ac:dyDescent="0.25">
      <c r="A80" s="593" t="s">
        <v>115</v>
      </c>
      <c r="B80" s="399" t="s">
        <v>263</v>
      </c>
      <c r="C80" s="365"/>
      <c r="D80" s="365">
        <v>8</v>
      </c>
      <c r="E80" s="615"/>
      <c r="F80" s="479">
        <v>108</v>
      </c>
      <c r="G80" s="502"/>
      <c r="H80" s="366"/>
      <c r="I80" s="479"/>
      <c r="J80" s="366"/>
      <c r="K80" s="479"/>
      <c r="L80" s="479">
        <v>108</v>
      </c>
      <c r="M80" s="542">
        <v>0</v>
      </c>
      <c r="N80" s="543">
        <v>0</v>
      </c>
      <c r="O80" s="673">
        <v>0</v>
      </c>
      <c r="P80" s="673">
        <v>0</v>
      </c>
      <c r="Q80" s="752">
        <v>0</v>
      </c>
      <c r="R80" s="752">
        <v>0</v>
      </c>
      <c r="S80" s="367">
        <v>36</v>
      </c>
      <c r="T80" s="369">
        <v>72</v>
      </c>
    </row>
    <row r="81" spans="1:20" ht="45" x14ac:dyDescent="0.25">
      <c r="A81" s="582" t="s">
        <v>116</v>
      </c>
      <c r="B81" s="599" t="s">
        <v>117</v>
      </c>
      <c r="C81" s="631">
        <v>0</v>
      </c>
      <c r="D81" s="592">
        <v>2</v>
      </c>
      <c r="E81" s="632">
        <v>1</v>
      </c>
      <c r="F81" s="610">
        <v>408</v>
      </c>
      <c r="G81" s="584">
        <f t="shared" si="14"/>
        <v>76</v>
      </c>
      <c r="H81" s="584">
        <v>152</v>
      </c>
      <c r="I81" s="584">
        <v>42</v>
      </c>
      <c r="J81" s="584">
        <f>H81-I81</f>
        <v>110</v>
      </c>
      <c r="K81" s="584">
        <v>0</v>
      </c>
      <c r="L81" s="584">
        <f>SUM(L83:L85)</f>
        <v>180</v>
      </c>
      <c r="M81" s="583">
        <v>0</v>
      </c>
      <c r="N81" s="583">
        <v>0</v>
      </c>
      <c r="O81" s="686">
        <v>108</v>
      </c>
      <c r="P81" s="686">
        <v>44</v>
      </c>
      <c r="Q81" s="765">
        <v>0</v>
      </c>
      <c r="R81" s="765">
        <v>0</v>
      </c>
      <c r="S81" s="584">
        <v>0</v>
      </c>
      <c r="T81" s="584">
        <v>0</v>
      </c>
    </row>
    <row r="82" spans="1:20" ht="20.25" customHeight="1" x14ac:dyDescent="0.25">
      <c r="A82" s="585" t="s">
        <v>317</v>
      </c>
      <c r="B82" s="598" t="s">
        <v>318</v>
      </c>
      <c r="C82" s="629"/>
      <c r="D82" s="12"/>
      <c r="E82" s="13">
        <v>4</v>
      </c>
      <c r="F82" s="607"/>
      <c r="G82" s="344"/>
      <c r="H82" s="344"/>
      <c r="I82" s="344"/>
      <c r="J82" s="344"/>
      <c r="K82" s="344"/>
      <c r="L82" s="344"/>
      <c r="M82" s="347"/>
      <c r="N82" s="347"/>
      <c r="O82" s="686"/>
      <c r="P82" s="686"/>
      <c r="Q82" s="765"/>
      <c r="R82" s="765"/>
      <c r="S82" s="344"/>
      <c r="T82" s="344"/>
    </row>
    <row r="83" spans="1:20" ht="30" customHeight="1" x14ac:dyDescent="0.25">
      <c r="A83" s="443" t="s">
        <v>118</v>
      </c>
      <c r="B83" s="16" t="s">
        <v>214</v>
      </c>
      <c r="C83" s="17"/>
      <c r="D83" s="371">
        <v>4</v>
      </c>
      <c r="E83" s="321"/>
      <c r="F83" s="477">
        <v>102</v>
      </c>
      <c r="G83" s="497">
        <v>34</v>
      </c>
      <c r="H83" s="497">
        <v>68</v>
      </c>
      <c r="I83" s="488">
        <v>0</v>
      </c>
      <c r="J83" s="497">
        <v>68</v>
      </c>
      <c r="K83" s="488">
        <v>0</v>
      </c>
      <c r="L83" s="488">
        <v>0</v>
      </c>
      <c r="M83" s="538">
        <v>0</v>
      </c>
      <c r="N83" s="539">
        <v>0</v>
      </c>
      <c r="O83" s="687">
        <v>68</v>
      </c>
      <c r="P83" s="687">
        <v>0</v>
      </c>
      <c r="Q83" s="766">
        <v>0</v>
      </c>
      <c r="R83" s="766">
        <v>0</v>
      </c>
      <c r="S83" s="343">
        <v>0</v>
      </c>
      <c r="T83" s="345">
        <v>0</v>
      </c>
    </row>
    <row r="84" spans="1:20" ht="15.75" thickBot="1" x14ac:dyDescent="0.3">
      <c r="A84" s="444" t="s">
        <v>119</v>
      </c>
      <c r="B84" s="322" t="s">
        <v>120</v>
      </c>
      <c r="C84" s="9"/>
      <c r="D84" s="594" t="s">
        <v>293</v>
      </c>
      <c r="E84" s="339"/>
      <c r="F84" s="478">
        <v>126</v>
      </c>
      <c r="G84" s="498">
        <v>42</v>
      </c>
      <c r="H84" s="498">
        <v>84</v>
      </c>
      <c r="I84" s="489">
        <v>42</v>
      </c>
      <c r="J84" s="498">
        <v>42</v>
      </c>
      <c r="K84" s="489">
        <v>0</v>
      </c>
      <c r="L84" s="489">
        <v>0</v>
      </c>
      <c r="M84" s="540">
        <v>0</v>
      </c>
      <c r="N84" s="541">
        <v>0</v>
      </c>
      <c r="O84" s="686">
        <v>40</v>
      </c>
      <c r="P84" s="686">
        <v>44</v>
      </c>
      <c r="Q84" s="765">
        <v>0</v>
      </c>
      <c r="R84" s="765">
        <v>0</v>
      </c>
      <c r="S84" s="344">
        <v>0</v>
      </c>
      <c r="T84" s="346">
        <v>0</v>
      </c>
    </row>
    <row r="85" spans="1:20" ht="15.75" thickBot="1" x14ac:dyDescent="0.3">
      <c r="A85" s="392" t="s">
        <v>121</v>
      </c>
      <c r="B85" s="393" t="s">
        <v>147</v>
      </c>
      <c r="C85" s="394"/>
      <c r="D85" s="470">
        <v>4</v>
      </c>
      <c r="E85" s="621"/>
      <c r="F85" s="486">
        <v>180</v>
      </c>
      <c r="G85" s="501"/>
      <c r="H85" s="472"/>
      <c r="I85" s="486"/>
      <c r="J85" s="472"/>
      <c r="K85" s="486"/>
      <c r="L85" s="486">
        <v>180</v>
      </c>
      <c r="M85" s="557">
        <v>0</v>
      </c>
      <c r="N85" s="558">
        <v>0</v>
      </c>
      <c r="O85" s="681">
        <v>36</v>
      </c>
      <c r="P85" s="681">
        <v>144</v>
      </c>
      <c r="Q85" s="760">
        <v>0</v>
      </c>
      <c r="R85" s="760">
        <v>0</v>
      </c>
      <c r="S85" s="395">
        <v>0</v>
      </c>
      <c r="T85" s="396">
        <v>0</v>
      </c>
    </row>
    <row r="86" spans="1:20" ht="60" x14ac:dyDescent="0.25">
      <c r="A86" s="573" t="s">
        <v>122</v>
      </c>
      <c r="B86" s="591" t="s">
        <v>123</v>
      </c>
      <c r="C86" s="469">
        <v>0</v>
      </c>
      <c r="D86" s="469">
        <v>2</v>
      </c>
      <c r="E86" s="627">
        <v>1</v>
      </c>
      <c r="F86" s="576">
        <v>237</v>
      </c>
      <c r="G86" s="575">
        <v>55</v>
      </c>
      <c r="H86" s="575">
        <v>110</v>
      </c>
      <c r="I86" s="576">
        <v>68</v>
      </c>
      <c r="J86" s="575">
        <v>42</v>
      </c>
      <c r="K86" s="576">
        <v>0</v>
      </c>
      <c r="L86" s="576">
        <f>SUM(L88:L89)</f>
        <v>72</v>
      </c>
      <c r="M86" s="578">
        <v>0</v>
      </c>
      <c r="N86" s="579">
        <v>0</v>
      </c>
      <c r="O86" s="685">
        <v>0</v>
      </c>
      <c r="P86" s="685">
        <v>0</v>
      </c>
      <c r="Q86" s="764">
        <v>110</v>
      </c>
      <c r="R86" s="764">
        <v>0</v>
      </c>
      <c r="S86" s="580">
        <v>0</v>
      </c>
      <c r="T86" s="581">
        <v>0</v>
      </c>
    </row>
    <row r="87" spans="1:20" ht="21" customHeight="1" x14ac:dyDescent="0.25">
      <c r="A87" s="585" t="s">
        <v>317</v>
      </c>
      <c r="B87" s="598" t="s">
        <v>319</v>
      </c>
      <c r="C87" s="629"/>
      <c r="D87" s="12"/>
      <c r="E87" s="13">
        <v>5</v>
      </c>
      <c r="F87" s="607"/>
      <c r="G87" s="347"/>
      <c r="H87" s="347"/>
      <c r="I87" s="347"/>
      <c r="J87" s="347"/>
      <c r="K87" s="347"/>
      <c r="L87" s="347"/>
      <c r="M87" s="347"/>
      <c r="N87" s="347"/>
      <c r="O87" s="672"/>
      <c r="P87" s="672"/>
      <c r="Q87" s="665"/>
      <c r="R87" s="665"/>
      <c r="S87" s="347"/>
      <c r="T87" s="347"/>
    </row>
    <row r="88" spans="1:20" ht="30" x14ac:dyDescent="0.25">
      <c r="A88" s="443" t="s">
        <v>124</v>
      </c>
      <c r="B88" s="16" t="s">
        <v>125</v>
      </c>
      <c r="C88" s="17"/>
      <c r="D88" s="17">
        <v>5</v>
      </c>
      <c r="E88" s="321"/>
      <c r="F88" s="477">
        <v>165</v>
      </c>
      <c r="G88" s="497">
        <v>55</v>
      </c>
      <c r="H88" s="497">
        <v>110</v>
      </c>
      <c r="I88" s="500">
        <v>68</v>
      </c>
      <c r="J88" s="497">
        <v>42</v>
      </c>
      <c r="K88" s="488">
        <v>0</v>
      </c>
      <c r="L88" s="488">
        <v>0</v>
      </c>
      <c r="M88" s="538">
        <v>0</v>
      </c>
      <c r="N88" s="539">
        <v>0</v>
      </c>
      <c r="O88" s="671">
        <v>0</v>
      </c>
      <c r="P88" s="671">
        <v>0</v>
      </c>
      <c r="Q88" s="753">
        <v>110</v>
      </c>
      <c r="R88" s="753">
        <v>0</v>
      </c>
      <c r="S88" s="357">
        <v>0</v>
      </c>
      <c r="T88" s="359">
        <v>0</v>
      </c>
    </row>
    <row r="89" spans="1:20" s="22" customFormat="1" ht="15.75" thickBot="1" x14ac:dyDescent="0.3">
      <c r="A89" s="735" t="s">
        <v>126</v>
      </c>
      <c r="B89" s="736" t="s">
        <v>147</v>
      </c>
      <c r="C89" s="713"/>
      <c r="D89" s="713">
        <v>5</v>
      </c>
      <c r="E89" s="714"/>
      <c r="F89" s="737">
        <v>72</v>
      </c>
      <c r="G89" s="738"/>
      <c r="H89" s="739"/>
      <c r="I89" s="737"/>
      <c r="J89" s="739"/>
      <c r="K89" s="737"/>
      <c r="L89" s="737">
        <v>72</v>
      </c>
      <c r="M89" s="740">
        <v>0</v>
      </c>
      <c r="N89" s="741">
        <v>0</v>
      </c>
      <c r="O89" s="741">
        <v>0</v>
      </c>
      <c r="P89" s="741">
        <v>0</v>
      </c>
      <c r="Q89" s="752">
        <v>72</v>
      </c>
      <c r="R89" s="752">
        <v>0</v>
      </c>
      <c r="S89" s="741">
        <v>0</v>
      </c>
      <c r="T89" s="742">
        <v>0</v>
      </c>
    </row>
    <row r="90" spans="1:20" ht="15.75" thickBot="1" x14ac:dyDescent="0.3">
      <c r="A90" s="463" t="s">
        <v>264</v>
      </c>
      <c r="B90" s="466" t="s">
        <v>129</v>
      </c>
      <c r="C90" s="433"/>
      <c r="D90" s="433"/>
      <c r="E90" s="456"/>
      <c r="F90" s="471">
        <v>144</v>
      </c>
      <c r="G90" s="473"/>
      <c r="H90" s="471"/>
      <c r="I90" s="485"/>
      <c r="J90" s="471"/>
      <c r="K90" s="485"/>
      <c r="L90" s="485">
        <v>144</v>
      </c>
      <c r="M90" s="555"/>
      <c r="N90" s="556"/>
      <c r="O90" s="682"/>
      <c r="P90" s="682"/>
      <c r="Q90" s="761"/>
      <c r="R90" s="761"/>
      <c r="S90" s="436"/>
      <c r="T90" s="437">
        <v>144</v>
      </c>
    </row>
    <row r="91" spans="1:20" ht="19.5" customHeight="1" thickBot="1" x14ac:dyDescent="0.3">
      <c r="A91" s="460"/>
      <c r="B91" s="461" t="s">
        <v>296</v>
      </c>
      <c r="C91" s="468">
        <v>5</v>
      </c>
      <c r="D91" s="468">
        <v>41</v>
      </c>
      <c r="E91" s="467">
        <v>20</v>
      </c>
      <c r="F91" s="474">
        <f>SUM(G91:H91)</f>
        <v>6642</v>
      </c>
      <c r="G91" s="493">
        <f>G56+G41+G38+G32+G13</f>
        <v>2214</v>
      </c>
      <c r="H91" s="476">
        <v>4428</v>
      </c>
      <c r="I91" s="491">
        <f>I56+I41+I38+I32+I13</f>
        <v>2142</v>
      </c>
      <c r="J91" s="476">
        <f>J56+J41+J38+J32+J13</f>
        <v>2246</v>
      </c>
      <c r="K91" s="491">
        <v>40</v>
      </c>
      <c r="L91" s="490">
        <v>1044</v>
      </c>
      <c r="M91" s="561">
        <f t="shared" ref="M91:T91" si="17">M56+M41+M38+M32+M13</f>
        <v>576</v>
      </c>
      <c r="N91" s="562">
        <f t="shared" si="17"/>
        <v>828</v>
      </c>
      <c r="O91" s="688">
        <f t="shared" si="17"/>
        <v>540</v>
      </c>
      <c r="P91" s="697">
        <f>P56+P41+P38+P32+P13</f>
        <v>684</v>
      </c>
      <c r="Q91" s="767">
        <f t="shared" si="17"/>
        <v>504</v>
      </c>
      <c r="R91" s="768">
        <f>R56+R41+R38+R32+R13</f>
        <v>720</v>
      </c>
      <c r="S91" s="462">
        <f t="shared" si="17"/>
        <v>576</v>
      </c>
      <c r="T91" s="462">
        <f t="shared" si="17"/>
        <v>180</v>
      </c>
    </row>
    <row r="92" spans="1:20" ht="15.75" thickBot="1" x14ac:dyDescent="0.3">
      <c r="A92" s="793" t="s">
        <v>128</v>
      </c>
      <c r="B92" s="794"/>
      <c r="C92" s="503"/>
      <c r="D92" s="503"/>
      <c r="E92" s="503"/>
      <c r="F92" s="400"/>
      <c r="G92" s="401"/>
      <c r="H92" s="402"/>
      <c r="I92" s="400"/>
      <c r="J92" s="400"/>
      <c r="K92" s="400"/>
      <c r="L92" s="400"/>
      <c r="M92" s="563">
        <f>(M56+M41+M38+M32+M13)/16</f>
        <v>36</v>
      </c>
      <c r="N92" s="563">
        <f>(N56+N41+N38+N32+N13)/23</f>
        <v>36</v>
      </c>
      <c r="O92" s="689">
        <f>(O56+O41+O38+O32+O13)/15</f>
        <v>36</v>
      </c>
      <c r="P92" s="689">
        <f>(P56+P41+P38+P32+P13)/19</f>
        <v>36</v>
      </c>
      <c r="Q92" s="769">
        <f>(Q56+Q41+Q38+Q32+Q13)/14</f>
        <v>36</v>
      </c>
      <c r="R92" s="769">
        <f>(R56+R41+R38+R32+R13)/20</f>
        <v>36</v>
      </c>
      <c r="S92" s="403">
        <f>(S56+S41+S38+S32+S13)/16</f>
        <v>36</v>
      </c>
      <c r="T92" s="504">
        <v>36</v>
      </c>
    </row>
    <row r="93" spans="1:20" ht="15.75" thickBot="1" x14ac:dyDescent="0.3">
      <c r="A93" s="506" t="s">
        <v>130</v>
      </c>
      <c r="B93" s="507" t="s">
        <v>131</v>
      </c>
      <c r="C93" s="503"/>
      <c r="D93" s="503"/>
      <c r="E93" s="503"/>
      <c r="F93" s="508">
        <v>216</v>
      </c>
      <c r="G93" s="509"/>
      <c r="H93" s="510"/>
      <c r="I93" s="510"/>
      <c r="J93" s="510"/>
      <c r="K93" s="510"/>
      <c r="L93" s="510"/>
      <c r="M93" s="547"/>
      <c r="N93" s="548"/>
      <c r="O93" s="676"/>
      <c r="P93" s="676"/>
      <c r="Q93" s="755"/>
      <c r="R93" s="755"/>
      <c r="S93" s="402"/>
      <c r="T93" s="511">
        <v>216</v>
      </c>
    </row>
    <row r="94" spans="1:20" x14ac:dyDescent="0.25">
      <c r="A94" s="404" t="s">
        <v>132</v>
      </c>
      <c r="B94" s="405"/>
      <c r="C94" s="442"/>
      <c r="D94" s="442"/>
      <c r="E94" s="442"/>
      <c r="F94" s="442"/>
      <c r="G94" s="505"/>
      <c r="H94" s="787"/>
      <c r="I94" s="787"/>
      <c r="J94" s="787"/>
      <c r="K94" s="787"/>
      <c r="L94" s="787"/>
      <c r="M94" s="787">
        <v>100</v>
      </c>
      <c r="N94" s="787"/>
      <c r="O94" s="787">
        <v>100</v>
      </c>
      <c r="P94" s="787"/>
      <c r="Q94" s="788">
        <v>100</v>
      </c>
      <c r="R94" s="788"/>
      <c r="S94" s="787">
        <v>100</v>
      </c>
      <c r="T94" s="787"/>
    </row>
    <row r="95" spans="1:20" ht="15.75" thickBot="1" x14ac:dyDescent="0.3">
      <c r="A95" s="406" t="s">
        <v>133</v>
      </c>
      <c r="B95" s="407"/>
      <c r="C95" s="408"/>
      <c r="D95" s="408"/>
      <c r="E95" s="409"/>
      <c r="F95" s="410"/>
      <c r="G95" s="411"/>
      <c r="H95" s="412"/>
      <c r="I95" s="413"/>
      <c r="J95" s="413"/>
      <c r="K95" s="413"/>
      <c r="L95" s="414"/>
      <c r="M95" s="789">
        <v>1</v>
      </c>
      <c r="N95" s="790"/>
      <c r="O95" s="789">
        <v>2</v>
      </c>
      <c r="P95" s="790"/>
      <c r="Q95" s="791">
        <v>3</v>
      </c>
      <c r="R95" s="792"/>
      <c r="S95" s="789">
        <v>4</v>
      </c>
      <c r="T95" s="790"/>
    </row>
    <row r="96" spans="1:20" ht="15.75" thickBot="1" x14ac:dyDescent="0.3">
      <c r="A96" s="406" t="s">
        <v>134</v>
      </c>
      <c r="B96" s="407"/>
      <c r="C96" s="415"/>
      <c r="D96" s="415"/>
      <c r="E96" s="416"/>
      <c r="F96" s="417"/>
      <c r="G96" s="411"/>
      <c r="H96" s="781" t="s">
        <v>135</v>
      </c>
      <c r="I96" s="782"/>
      <c r="J96" s="783"/>
      <c r="K96" s="10"/>
      <c r="L96" s="464">
        <v>4428</v>
      </c>
      <c r="M96" s="321">
        <v>576</v>
      </c>
      <c r="N96" s="17">
        <v>828</v>
      </c>
      <c r="O96" s="690">
        <v>540</v>
      </c>
      <c r="P96" s="690">
        <v>684</v>
      </c>
      <c r="Q96" s="770">
        <v>576</v>
      </c>
      <c r="R96" s="770">
        <v>648</v>
      </c>
      <c r="S96" s="41">
        <v>576</v>
      </c>
      <c r="T96" s="42">
        <v>0</v>
      </c>
    </row>
    <row r="97" spans="1:20" ht="15.75" thickBot="1" x14ac:dyDescent="0.3">
      <c r="A97" s="406" t="s">
        <v>136</v>
      </c>
      <c r="B97" s="407"/>
      <c r="C97" s="415"/>
      <c r="D97" s="415"/>
      <c r="E97" s="416"/>
      <c r="F97" s="417"/>
      <c r="G97" s="411"/>
      <c r="H97" s="781" t="s">
        <v>137</v>
      </c>
      <c r="I97" s="782"/>
      <c r="J97" s="783"/>
      <c r="K97" s="11"/>
      <c r="L97" s="4">
        <v>576</v>
      </c>
      <c r="M97" s="339">
        <v>0</v>
      </c>
      <c r="N97" s="9">
        <v>0</v>
      </c>
      <c r="O97" s="691">
        <v>36</v>
      </c>
      <c r="P97" s="691">
        <v>144</v>
      </c>
      <c r="Q97" s="771">
        <v>0</v>
      </c>
      <c r="R97" s="771">
        <v>144</v>
      </c>
      <c r="S97" s="12">
        <v>72</v>
      </c>
      <c r="T97" s="13">
        <v>108</v>
      </c>
    </row>
    <row r="98" spans="1:20" ht="15.75" thickBot="1" x14ac:dyDescent="0.3">
      <c r="A98" s="418" t="s">
        <v>138</v>
      </c>
      <c r="B98" s="419"/>
      <c r="C98" s="418"/>
      <c r="D98" s="418"/>
      <c r="E98" s="420"/>
      <c r="F98" s="419"/>
      <c r="G98" s="411"/>
      <c r="H98" s="781" t="s">
        <v>139</v>
      </c>
      <c r="I98" s="782"/>
      <c r="J98" s="783"/>
      <c r="K98" s="11"/>
      <c r="L98" s="4">
        <v>324</v>
      </c>
      <c r="M98" s="339">
        <v>0</v>
      </c>
      <c r="N98" s="9">
        <v>0</v>
      </c>
      <c r="O98" s="691">
        <v>0</v>
      </c>
      <c r="P98" s="691">
        <v>0</v>
      </c>
      <c r="Q98" s="771">
        <v>0</v>
      </c>
      <c r="R98" s="771">
        <v>72</v>
      </c>
      <c r="S98" s="12">
        <v>108</v>
      </c>
      <c r="T98" s="13">
        <v>216</v>
      </c>
    </row>
    <row r="99" spans="1:20" ht="15.75" thickBot="1" x14ac:dyDescent="0.3">
      <c r="A99" s="421"/>
      <c r="B99" s="422"/>
      <c r="C99" s="423"/>
      <c r="D99" s="423"/>
      <c r="E99" s="424"/>
      <c r="F99" s="425"/>
      <c r="G99" s="411"/>
      <c r="H99" s="781" t="s">
        <v>140</v>
      </c>
      <c r="I99" s="782"/>
      <c r="J99" s="783"/>
      <c r="K99" s="11"/>
      <c r="L99" s="4">
        <v>144</v>
      </c>
      <c r="M99" s="339">
        <v>0</v>
      </c>
      <c r="N99" s="9">
        <v>0</v>
      </c>
      <c r="O99" s="691">
        <v>0</v>
      </c>
      <c r="P99" s="691">
        <v>0</v>
      </c>
      <c r="Q99" s="771">
        <v>0</v>
      </c>
      <c r="R99" s="771">
        <v>0</v>
      </c>
      <c r="S99" s="12">
        <v>0</v>
      </c>
      <c r="T99" s="13">
        <v>144</v>
      </c>
    </row>
    <row r="100" spans="1:20" s="22" customFormat="1" ht="15.75" thickBot="1" x14ac:dyDescent="0.3">
      <c r="A100" s="721"/>
      <c r="B100" s="722"/>
      <c r="C100" s="723"/>
      <c r="D100" s="723"/>
      <c r="E100" s="724"/>
      <c r="F100" s="725"/>
      <c r="G100" s="726"/>
      <c r="H100" s="784" t="s">
        <v>141</v>
      </c>
      <c r="I100" s="785"/>
      <c r="J100" s="786"/>
      <c r="K100" s="727"/>
      <c r="L100" s="724">
        <v>20</v>
      </c>
      <c r="M100" s="728">
        <v>2</v>
      </c>
      <c r="N100" s="729">
        <v>2</v>
      </c>
      <c r="O100" s="730">
        <v>2</v>
      </c>
      <c r="P100" s="730">
        <v>3</v>
      </c>
      <c r="Q100" s="757">
        <v>3</v>
      </c>
      <c r="R100" s="757">
        <v>2</v>
      </c>
      <c r="S100" s="730">
        <v>1</v>
      </c>
      <c r="T100" s="731">
        <v>3</v>
      </c>
    </row>
    <row r="101" spans="1:20" ht="15.75" thickBot="1" x14ac:dyDescent="0.3">
      <c r="A101" s="426"/>
      <c r="B101" s="427"/>
      <c r="C101" s="3"/>
      <c r="D101" s="3"/>
      <c r="E101" s="4"/>
      <c r="F101" s="428"/>
      <c r="G101" s="411"/>
      <c r="H101" s="781" t="s">
        <v>142</v>
      </c>
      <c r="I101" s="782"/>
      <c r="J101" s="783"/>
      <c r="K101" s="11"/>
      <c r="L101" s="4">
        <v>41</v>
      </c>
      <c r="M101" s="340">
        <v>0</v>
      </c>
      <c r="N101" s="323" t="s">
        <v>304</v>
      </c>
      <c r="O101" s="678">
        <v>2</v>
      </c>
      <c r="P101" s="678">
        <v>8</v>
      </c>
      <c r="Q101" s="757">
        <v>2</v>
      </c>
      <c r="R101" s="757">
        <v>7</v>
      </c>
      <c r="S101" s="324" t="s">
        <v>334</v>
      </c>
      <c r="T101" s="325">
        <v>4</v>
      </c>
    </row>
    <row r="102" spans="1:20" ht="15.75" thickBot="1" x14ac:dyDescent="0.3">
      <c r="A102" s="326"/>
      <c r="B102" s="327"/>
      <c r="C102" s="328"/>
      <c r="D102" s="328"/>
      <c r="E102" s="329"/>
      <c r="F102" s="330"/>
      <c r="G102" s="331"/>
      <c r="H102" s="781" t="s">
        <v>143</v>
      </c>
      <c r="I102" s="782"/>
      <c r="J102" s="783"/>
      <c r="K102" s="14"/>
      <c r="L102" s="465">
        <v>5</v>
      </c>
      <c r="M102" s="341">
        <v>1</v>
      </c>
      <c r="N102" s="332">
        <v>0</v>
      </c>
      <c r="O102" s="692">
        <v>1</v>
      </c>
      <c r="P102" s="692">
        <v>1</v>
      </c>
      <c r="Q102" s="772">
        <v>1</v>
      </c>
      <c r="R102" s="772">
        <v>1</v>
      </c>
      <c r="S102" s="333">
        <v>0</v>
      </c>
      <c r="T102" s="334">
        <v>0</v>
      </c>
    </row>
    <row r="103" spans="1:20" ht="15.75" thickBot="1" x14ac:dyDescent="0.3">
      <c r="A103" s="335"/>
      <c r="B103" s="336"/>
      <c r="C103" s="336"/>
      <c r="D103" s="336"/>
      <c r="E103" s="336"/>
      <c r="F103" s="336"/>
      <c r="G103" s="336"/>
      <c r="H103" s="335" t="s">
        <v>144</v>
      </c>
      <c r="I103" s="336"/>
      <c r="J103" s="336"/>
      <c r="K103" s="336"/>
      <c r="L103" s="342"/>
      <c r="M103" s="336"/>
      <c r="N103" s="336"/>
      <c r="O103" s="693"/>
      <c r="P103" s="693"/>
      <c r="Q103" s="773"/>
      <c r="R103" s="773"/>
      <c r="S103" s="336"/>
      <c r="T103" s="337"/>
    </row>
    <row r="104" spans="1:20" x14ac:dyDescent="0.25">
      <c r="A104" s="338"/>
      <c r="B104" s="338"/>
      <c r="C104" s="338"/>
      <c r="D104" s="338"/>
      <c r="E104" s="338"/>
      <c r="F104" s="338"/>
      <c r="G104" s="338"/>
      <c r="H104" s="338"/>
      <c r="I104" s="338"/>
      <c r="J104" s="338"/>
      <c r="K104" s="338"/>
      <c r="L104" s="338"/>
      <c r="M104" s="338"/>
      <c r="N104" s="338"/>
      <c r="O104" s="694"/>
      <c r="P104" s="694"/>
      <c r="Q104" s="774"/>
      <c r="R104" s="774"/>
      <c r="S104" s="338"/>
      <c r="T104" s="338"/>
    </row>
    <row r="105" spans="1:20" x14ac:dyDescent="0.25">
      <c r="A105" s="338"/>
      <c r="B105" s="338"/>
      <c r="C105" s="338"/>
      <c r="D105" s="338"/>
      <c r="E105" s="338"/>
      <c r="F105" s="338"/>
      <c r="G105" s="338"/>
      <c r="H105" s="338"/>
      <c r="I105" s="338"/>
      <c r="J105" s="338"/>
      <c r="K105" s="338"/>
      <c r="L105" s="338"/>
      <c r="M105" s="338"/>
      <c r="N105" s="338"/>
      <c r="O105" s="694"/>
      <c r="P105" s="694"/>
      <c r="Q105" s="774"/>
      <c r="R105" s="774"/>
      <c r="S105" s="338"/>
      <c r="T105" s="338"/>
    </row>
  </sheetData>
  <mergeCells count="51">
    <mergeCell ref="C2:E5"/>
    <mergeCell ref="F2:L5"/>
    <mergeCell ref="M8:M9"/>
    <mergeCell ref="N8:N9"/>
    <mergeCell ref="A1:T1"/>
    <mergeCell ref="A2:A11"/>
    <mergeCell ref="B2:B11"/>
    <mergeCell ref="M2:T5"/>
    <mergeCell ref="C6:C11"/>
    <mergeCell ref="D6:D11"/>
    <mergeCell ref="E6:E11"/>
    <mergeCell ref="F6:F11"/>
    <mergeCell ref="M6:N6"/>
    <mergeCell ref="O6:P6"/>
    <mergeCell ref="Q6:R6"/>
    <mergeCell ref="P8:P9"/>
    <mergeCell ref="C12:E12"/>
    <mergeCell ref="S6:T6"/>
    <mergeCell ref="H7:H11"/>
    <mergeCell ref="I7:K7"/>
    <mergeCell ref="I8:I11"/>
    <mergeCell ref="J8:J11"/>
    <mergeCell ref="K8:K11"/>
    <mergeCell ref="G6:G11"/>
    <mergeCell ref="H6:K6"/>
    <mergeCell ref="L6:L11"/>
    <mergeCell ref="O8:O9"/>
    <mergeCell ref="Q8:Q9"/>
    <mergeCell ref="R8:R9"/>
    <mergeCell ref="S8:S9"/>
    <mergeCell ref="T8:T9"/>
    <mergeCell ref="A92:B92"/>
    <mergeCell ref="H94:L94"/>
    <mergeCell ref="M94:N94"/>
    <mergeCell ref="A14:B14"/>
    <mergeCell ref="A24:B24"/>
    <mergeCell ref="E59:E60"/>
    <mergeCell ref="O94:P94"/>
    <mergeCell ref="Q94:R94"/>
    <mergeCell ref="S94:T94"/>
    <mergeCell ref="H96:J96"/>
    <mergeCell ref="M95:N95"/>
    <mergeCell ref="O95:P95"/>
    <mergeCell ref="Q95:R95"/>
    <mergeCell ref="S95:T95"/>
    <mergeCell ref="H102:J102"/>
    <mergeCell ref="H97:J97"/>
    <mergeCell ref="H98:J98"/>
    <mergeCell ref="H99:J99"/>
    <mergeCell ref="H100:J100"/>
    <mergeCell ref="H101:J101"/>
  </mergeCells>
  <pageMargins left="0.47244094488188976" right="0.47244094488188976" top="0.39370078740157483" bottom="0.39370078740157483" header="0.31496062992125984" footer="0.31496062992125984"/>
  <pageSetup paperSize="9" scale="5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workbookViewId="0">
      <selection activeCell="E30" sqref="E30"/>
    </sheetView>
  </sheetViews>
  <sheetFormatPr defaultRowHeight="15" x14ac:dyDescent="0.25"/>
  <cols>
    <col min="2" max="2" width="38" customWidth="1"/>
    <col min="3" max="3" width="16.5703125" customWidth="1"/>
    <col min="4" max="4" width="20.5703125" customWidth="1"/>
    <col min="5" max="5" width="21.7109375" customWidth="1"/>
    <col min="6" max="6" width="16" customWidth="1"/>
    <col min="7" max="7" width="24" customWidth="1"/>
    <col min="8" max="8" width="14.85546875" customWidth="1"/>
  </cols>
  <sheetData>
    <row r="1" spans="1:9" ht="19.5" thickBot="1" x14ac:dyDescent="0.35">
      <c r="A1" s="840" t="s">
        <v>145</v>
      </c>
      <c r="B1" s="840" t="s">
        <v>146</v>
      </c>
      <c r="C1" s="840" t="s">
        <v>147</v>
      </c>
      <c r="D1" s="843" t="s">
        <v>148</v>
      </c>
      <c r="E1" s="844"/>
      <c r="F1" s="840" t="s">
        <v>149</v>
      </c>
      <c r="G1" s="840" t="s">
        <v>131</v>
      </c>
      <c r="H1" s="840" t="s">
        <v>150</v>
      </c>
      <c r="I1" s="840" t="s">
        <v>127</v>
      </c>
    </row>
    <row r="2" spans="1:9" x14ac:dyDescent="0.25">
      <c r="A2" s="841"/>
      <c r="B2" s="841"/>
      <c r="C2" s="841"/>
      <c r="D2" s="840" t="s">
        <v>151</v>
      </c>
      <c r="E2" s="840" t="s">
        <v>152</v>
      </c>
      <c r="F2" s="841"/>
      <c r="G2" s="841"/>
      <c r="H2" s="841"/>
      <c r="I2" s="841"/>
    </row>
    <row r="3" spans="1:9" ht="15.75" thickBot="1" x14ac:dyDescent="0.3">
      <c r="A3" s="842"/>
      <c r="B3" s="842"/>
      <c r="C3" s="842"/>
      <c r="D3" s="842"/>
      <c r="E3" s="842"/>
      <c r="F3" s="842"/>
      <c r="G3" s="842"/>
      <c r="H3" s="842"/>
      <c r="I3" s="842"/>
    </row>
    <row r="4" spans="1:9" ht="19.5" thickBot="1" x14ac:dyDescent="0.35">
      <c r="A4" s="18">
        <v>1</v>
      </c>
      <c r="B4" s="19">
        <v>2</v>
      </c>
      <c r="C4" s="19">
        <v>3</v>
      </c>
      <c r="D4" s="19">
        <v>4</v>
      </c>
      <c r="E4" s="19">
        <v>5</v>
      </c>
      <c r="F4" s="19">
        <v>6</v>
      </c>
      <c r="G4" s="19">
        <v>7</v>
      </c>
      <c r="H4" s="19">
        <v>8</v>
      </c>
      <c r="I4" s="19">
        <v>9</v>
      </c>
    </row>
    <row r="5" spans="1:9" ht="19.5" thickBot="1" x14ac:dyDescent="0.3">
      <c r="A5" s="20" t="s">
        <v>153</v>
      </c>
      <c r="B5" s="21">
        <v>39</v>
      </c>
      <c r="C5" s="21">
        <v>0</v>
      </c>
      <c r="D5" s="21">
        <v>0</v>
      </c>
      <c r="E5" s="21">
        <v>0</v>
      </c>
      <c r="F5" s="21">
        <v>2</v>
      </c>
      <c r="G5" s="21">
        <v>0</v>
      </c>
      <c r="H5" s="21">
        <v>11</v>
      </c>
      <c r="I5" s="21">
        <v>52</v>
      </c>
    </row>
    <row r="6" spans="1:9" ht="19.5" thickBot="1" x14ac:dyDescent="0.3">
      <c r="A6" s="20" t="s">
        <v>154</v>
      </c>
      <c r="B6" s="21">
        <v>34</v>
      </c>
      <c r="C6" s="21">
        <v>5</v>
      </c>
      <c r="D6" s="21">
        <v>0</v>
      </c>
      <c r="E6" s="21">
        <v>0</v>
      </c>
      <c r="F6" s="21">
        <v>2</v>
      </c>
      <c r="G6" s="21">
        <v>0</v>
      </c>
      <c r="H6" s="21">
        <v>11</v>
      </c>
      <c r="I6" s="21">
        <v>52</v>
      </c>
    </row>
    <row r="7" spans="1:9" ht="19.5" thickBot="1" x14ac:dyDescent="0.3">
      <c r="A7" s="20" t="s">
        <v>155</v>
      </c>
      <c r="B7" s="21">
        <v>34</v>
      </c>
      <c r="C7" s="21">
        <v>2</v>
      </c>
      <c r="D7" s="21">
        <v>4</v>
      </c>
      <c r="E7" s="21">
        <v>0</v>
      </c>
      <c r="F7" s="21">
        <v>2</v>
      </c>
      <c r="G7" s="21">
        <v>0</v>
      </c>
      <c r="H7" s="21">
        <v>10</v>
      </c>
      <c r="I7" s="21">
        <v>52</v>
      </c>
    </row>
    <row r="8" spans="1:9" ht="19.5" thickBot="1" x14ac:dyDescent="0.3">
      <c r="A8" s="20" t="s">
        <v>156</v>
      </c>
      <c r="B8" s="21">
        <v>16</v>
      </c>
      <c r="C8" s="21">
        <v>5</v>
      </c>
      <c r="D8" s="21">
        <v>9</v>
      </c>
      <c r="E8" s="21">
        <v>4</v>
      </c>
      <c r="F8" s="21">
        <v>1</v>
      </c>
      <c r="G8" s="21">
        <v>6</v>
      </c>
      <c r="H8" s="21">
        <v>2</v>
      </c>
      <c r="I8" s="21">
        <v>43</v>
      </c>
    </row>
    <row r="9" spans="1:9" ht="19.5" thickBot="1" x14ac:dyDescent="0.3">
      <c r="A9" s="18" t="s">
        <v>127</v>
      </c>
      <c r="B9" s="21">
        <v>123</v>
      </c>
      <c r="C9" s="21">
        <v>12</v>
      </c>
      <c r="D9" s="21">
        <v>13</v>
      </c>
      <c r="E9" s="21">
        <v>4</v>
      </c>
      <c r="F9" s="21">
        <v>7</v>
      </c>
      <c r="G9" s="21">
        <v>6</v>
      </c>
      <c r="H9" s="21">
        <v>34</v>
      </c>
      <c r="I9" s="21">
        <v>199</v>
      </c>
    </row>
  </sheetData>
  <mergeCells count="10">
    <mergeCell ref="H1:H3"/>
    <mergeCell ref="I1:I3"/>
    <mergeCell ref="D2:D3"/>
    <mergeCell ref="E2:E3"/>
    <mergeCell ref="A1:A3"/>
    <mergeCell ref="B1:B3"/>
    <mergeCell ref="C1:C3"/>
    <mergeCell ref="D1:E1"/>
    <mergeCell ref="F1:F3"/>
    <mergeCell ref="G1:G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E34"/>
  <sheetViews>
    <sheetView zoomScale="75" zoomScaleNormal="75" workbookViewId="0">
      <selection activeCell="F24" sqref="F24"/>
    </sheetView>
  </sheetViews>
  <sheetFormatPr defaultRowHeight="15" x14ac:dyDescent="0.25"/>
  <cols>
    <col min="1" max="1" width="14.28515625" customWidth="1"/>
    <col min="2" max="2" width="38.5703125" customWidth="1"/>
    <col min="3" max="3" width="12.28515625" customWidth="1"/>
    <col min="4" max="35" width="3.7109375" customWidth="1"/>
    <col min="36" max="36" width="4.140625" customWidth="1"/>
    <col min="37" max="56" width="3.7109375" customWidth="1"/>
    <col min="57" max="57" width="6" customWidth="1"/>
  </cols>
  <sheetData>
    <row r="2" spans="1:57" ht="64.5" x14ac:dyDescent="0.25">
      <c r="A2" s="873" t="s">
        <v>170</v>
      </c>
      <c r="B2" s="873" t="s">
        <v>171</v>
      </c>
      <c r="C2" s="876" t="s">
        <v>172</v>
      </c>
      <c r="D2" s="23" t="s">
        <v>173</v>
      </c>
      <c r="E2" s="865" t="s">
        <v>174</v>
      </c>
      <c r="F2" s="865"/>
      <c r="G2" s="865"/>
      <c r="H2" s="23" t="s">
        <v>175</v>
      </c>
      <c r="I2" s="865" t="s">
        <v>176</v>
      </c>
      <c r="J2" s="865"/>
      <c r="K2" s="865"/>
      <c r="L2" s="865"/>
      <c r="M2" s="24" t="s">
        <v>177</v>
      </c>
      <c r="N2" s="865" t="s">
        <v>178</v>
      </c>
      <c r="O2" s="865"/>
      <c r="P2" s="865"/>
      <c r="Q2" s="25" t="s">
        <v>179</v>
      </c>
      <c r="R2" s="865" t="s">
        <v>180</v>
      </c>
      <c r="S2" s="865"/>
      <c r="T2" s="865"/>
      <c r="U2" s="26" t="s">
        <v>181</v>
      </c>
      <c r="V2" s="865" t="s">
        <v>182</v>
      </c>
      <c r="W2" s="865"/>
      <c r="X2" s="865"/>
      <c r="Y2" s="865"/>
      <c r="Z2" s="23" t="s">
        <v>183</v>
      </c>
      <c r="AA2" s="865" t="s">
        <v>184</v>
      </c>
      <c r="AB2" s="865"/>
      <c r="AC2" s="865"/>
      <c r="AD2" s="23" t="s">
        <v>185</v>
      </c>
      <c r="AE2" s="865" t="s">
        <v>186</v>
      </c>
      <c r="AF2" s="865"/>
      <c r="AG2" s="865"/>
      <c r="AH2" s="23" t="s">
        <v>187</v>
      </c>
      <c r="AI2" s="865" t="s">
        <v>188</v>
      </c>
      <c r="AJ2" s="865"/>
      <c r="AK2" s="865"/>
      <c r="AL2" s="865"/>
      <c r="AM2" s="23" t="s">
        <v>189</v>
      </c>
      <c r="AN2" s="865" t="s">
        <v>190</v>
      </c>
      <c r="AO2" s="865"/>
      <c r="AP2" s="865"/>
      <c r="AQ2" s="23" t="s">
        <v>191</v>
      </c>
      <c r="AR2" s="865" t="s">
        <v>192</v>
      </c>
      <c r="AS2" s="865"/>
      <c r="AT2" s="865"/>
      <c r="AU2" s="26" t="s">
        <v>193</v>
      </c>
      <c r="AV2" s="866" t="s">
        <v>194</v>
      </c>
      <c r="AW2" s="866"/>
      <c r="AX2" s="866"/>
      <c r="AY2" s="866"/>
      <c r="AZ2" s="26" t="s">
        <v>195</v>
      </c>
      <c r="BA2" s="866" t="s">
        <v>196</v>
      </c>
      <c r="BB2" s="866"/>
      <c r="BC2" s="866"/>
      <c r="BD2" s="26" t="s">
        <v>197</v>
      </c>
      <c r="BE2" s="867" t="s">
        <v>198</v>
      </c>
    </row>
    <row r="3" spans="1:57" x14ac:dyDescent="0.25">
      <c r="A3" s="874"/>
      <c r="B3" s="874"/>
      <c r="C3" s="876"/>
      <c r="D3" s="870" t="s">
        <v>199</v>
      </c>
      <c r="E3" s="871"/>
      <c r="F3" s="871"/>
      <c r="G3" s="871"/>
      <c r="H3" s="871"/>
      <c r="I3" s="871"/>
      <c r="J3" s="871"/>
      <c r="K3" s="871"/>
      <c r="L3" s="871"/>
      <c r="M3" s="871"/>
      <c r="N3" s="871"/>
      <c r="O3" s="871"/>
      <c r="P3" s="871"/>
      <c r="Q3" s="871"/>
      <c r="R3" s="871"/>
      <c r="S3" s="871"/>
      <c r="T3" s="871"/>
      <c r="U3" s="871"/>
      <c r="V3" s="871"/>
      <c r="W3" s="871"/>
      <c r="X3" s="871"/>
      <c r="Y3" s="871"/>
      <c r="Z3" s="871"/>
      <c r="AA3" s="871"/>
      <c r="AB3" s="871"/>
      <c r="AC3" s="871"/>
      <c r="AD3" s="871"/>
      <c r="AE3" s="871"/>
      <c r="AF3" s="871"/>
      <c r="AG3" s="871"/>
      <c r="AH3" s="871"/>
      <c r="AI3" s="871"/>
      <c r="AJ3" s="871"/>
      <c r="AK3" s="871"/>
      <c r="AL3" s="871"/>
      <c r="AM3" s="871"/>
      <c r="AN3" s="871"/>
      <c r="AO3" s="871"/>
      <c r="AP3" s="871"/>
      <c r="AQ3" s="871"/>
      <c r="AR3" s="871"/>
      <c r="AS3" s="871"/>
      <c r="AT3" s="871"/>
      <c r="AU3" s="871"/>
      <c r="AV3" s="871"/>
      <c r="AW3" s="871"/>
      <c r="AX3" s="871"/>
      <c r="AY3" s="871"/>
      <c r="AZ3" s="871"/>
      <c r="BA3" s="871"/>
      <c r="BB3" s="871"/>
      <c r="BC3" s="871"/>
      <c r="BD3" s="872"/>
      <c r="BE3" s="868"/>
    </row>
    <row r="4" spans="1:57" ht="36" customHeight="1" x14ac:dyDescent="0.25">
      <c r="A4" s="874"/>
      <c r="B4" s="874"/>
      <c r="C4" s="876"/>
      <c r="D4" s="23">
        <v>35</v>
      </c>
      <c r="E4" s="23">
        <f>D4+1</f>
        <v>36</v>
      </c>
      <c r="F4" s="23">
        <f t="shared" ref="F4:T4" si="0">E4+1</f>
        <v>37</v>
      </c>
      <c r="G4" s="23">
        <f t="shared" si="0"/>
        <v>38</v>
      </c>
      <c r="H4" s="23">
        <f t="shared" si="0"/>
        <v>39</v>
      </c>
      <c r="I4" s="23">
        <f t="shared" si="0"/>
        <v>40</v>
      </c>
      <c r="J4" s="23">
        <f t="shared" si="0"/>
        <v>41</v>
      </c>
      <c r="K4" s="23">
        <f t="shared" si="0"/>
        <v>42</v>
      </c>
      <c r="L4" s="23">
        <f t="shared" si="0"/>
        <v>43</v>
      </c>
      <c r="M4" s="23">
        <f t="shared" si="0"/>
        <v>44</v>
      </c>
      <c r="N4" s="23">
        <f t="shared" si="0"/>
        <v>45</v>
      </c>
      <c r="O4" s="23">
        <f t="shared" si="0"/>
        <v>46</v>
      </c>
      <c r="P4" s="23">
        <f t="shared" si="0"/>
        <v>47</v>
      </c>
      <c r="Q4" s="23">
        <f t="shared" si="0"/>
        <v>48</v>
      </c>
      <c r="R4" s="23">
        <f t="shared" si="0"/>
        <v>49</v>
      </c>
      <c r="S4" s="23">
        <f t="shared" si="0"/>
        <v>50</v>
      </c>
      <c r="T4" s="27">
        <f t="shared" si="0"/>
        <v>51</v>
      </c>
      <c r="U4" s="26">
        <f>T4+1</f>
        <v>52</v>
      </c>
      <c r="V4" s="28">
        <v>1</v>
      </c>
      <c r="W4" s="23">
        <f>V4+1</f>
        <v>2</v>
      </c>
      <c r="X4" s="23">
        <f t="shared" ref="X4:BD4" si="1">W4+1</f>
        <v>3</v>
      </c>
      <c r="Y4" s="23">
        <f t="shared" si="1"/>
        <v>4</v>
      </c>
      <c r="Z4" s="23">
        <f t="shared" si="1"/>
        <v>5</v>
      </c>
      <c r="AA4" s="23">
        <f t="shared" si="1"/>
        <v>6</v>
      </c>
      <c r="AB4" s="23">
        <f t="shared" si="1"/>
        <v>7</v>
      </c>
      <c r="AC4" s="23">
        <f t="shared" si="1"/>
        <v>8</v>
      </c>
      <c r="AD4" s="23">
        <f t="shared" si="1"/>
        <v>9</v>
      </c>
      <c r="AE4" s="23">
        <f t="shared" si="1"/>
        <v>10</v>
      </c>
      <c r="AF4" s="23">
        <f t="shared" si="1"/>
        <v>11</v>
      </c>
      <c r="AG4" s="23">
        <f t="shared" si="1"/>
        <v>12</v>
      </c>
      <c r="AH4" s="23">
        <f t="shared" si="1"/>
        <v>13</v>
      </c>
      <c r="AI4" s="23">
        <f t="shared" si="1"/>
        <v>14</v>
      </c>
      <c r="AJ4" s="23">
        <f t="shared" si="1"/>
        <v>15</v>
      </c>
      <c r="AK4" s="23">
        <f t="shared" si="1"/>
        <v>16</v>
      </c>
      <c r="AL4" s="23">
        <f t="shared" si="1"/>
        <v>17</v>
      </c>
      <c r="AM4" s="23">
        <f t="shared" si="1"/>
        <v>18</v>
      </c>
      <c r="AN4" s="23">
        <f t="shared" si="1"/>
        <v>19</v>
      </c>
      <c r="AO4" s="23">
        <f t="shared" si="1"/>
        <v>20</v>
      </c>
      <c r="AP4" s="23">
        <f t="shared" si="1"/>
        <v>21</v>
      </c>
      <c r="AQ4" s="23">
        <f t="shared" si="1"/>
        <v>22</v>
      </c>
      <c r="AR4" s="23">
        <f t="shared" si="1"/>
        <v>23</v>
      </c>
      <c r="AS4" s="29">
        <f t="shared" si="1"/>
        <v>24</v>
      </c>
      <c r="AT4" s="29">
        <f t="shared" si="1"/>
        <v>25</v>
      </c>
      <c r="AU4" s="26">
        <f t="shared" si="1"/>
        <v>26</v>
      </c>
      <c r="AV4" s="26">
        <f t="shared" si="1"/>
        <v>27</v>
      </c>
      <c r="AW4" s="26">
        <f t="shared" si="1"/>
        <v>28</v>
      </c>
      <c r="AX4" s="26">
        <f t="shared" si="1"/>
        <v>29</v>
      </c>
      <c r="AY4" s="26">
        <f t="shared" si="1"/>
        <v>30</v>
      </c>
      <c r="AZ4" s="26">
        <f t="shared" si="1"/>
        <v>31</v>
      </c>
      <c r="BA4" s="26">
        <f t="shared" si="1"/>
        <v>32</v>
      </c>
      <c r="BB4" s="26">
        <f t="shared" si="1"/>
        <v>33</v>
      </c>
      <c r="BC4" s="26">
        <f t="shared" si="1"/>
        <v>34</v>
      </c>
      <c r="BD4" s="26">
        <f t="shared" si="1"/>
        <v>35</v>
      </c>
      <c r="BE4" s="868"/>
    </row>
    <row r="5" spans="1:57" x14ac:dyDescent="0.25">
      <c r="A5" s="874"/>
      <c r="B5" s="874"/>
      <c r="C5" s="876"/>
      <c r="D5" s="870" t="s">
        <v>200</v>
      </c>
      <c r="E5" s="871"/>
      <c r="F5" s="871"/>
      <c r="G5" s="871"/>
      <c r="H5" s="871"/>
      <c r="I5" s="871"/>
      <c r="J5" s="871"/>
      <c r="K5" s="871"/>
      <c r="L5" s="871"/>
      <c r="M5" s="871"/>
      <c r="N5" s="871"/>
      <c r="O5" s="871"/>
      <c r="P5" s="871"/>
      <c r="Q5" s="871"/>
      <c r="R5" s="871"/>
      <c r="S5" s="871"/>
      <c r="T5" s="871"/>
      <c r="U5" s="871"/>
      <c r="V5" s="871"/>
      <c r="W5" s="871"/>
      <c r="X5" s="871"/>
      <c r="Y5" s="871"/>
      <c r="Z5" s="871"/>
      <c r="AA5" s="871"/>
      <c r="AB5" s="871"/>
      <c r="AC5" s="871"/>
      <c r="AD5" s="871"/>
      <c r="AE5" s="871"/>
      <c r="AF5" s="871"/>
      <c r="AG5" s="871"/>
      <c r="AH5" s="871"/>
      <c r="AI5" s="871"/>
      <c r="AJ5" s="871"/>
      <c r="AK5" s="871"/>
      <c r="AL5" s="871"/>
      <c r="AM5" s="871"/>
      <c r="AN5" s="871"/>
      <c r="AO5" s="871"/>
      <c r="AP5" s="871"/>
      <c r="AQ5" s="871"/>
      <c r="AR5" s="871"/>
      <c r="AS5" s="871"/>
      <c r="AT5" s="871"/>
      <c r="AU5" s="871"/>
      <c r="AV5" s="871"/>
      <c r="AW5" s="871"/>
      <c r="AX5" s="871"/>
      <c r="AY5" s="871"/>
      <c r="AZ5" s="871"/>
      <c r="BA5" s="871"/>
      <c r="BB5" s="871"/>
      <c r="BC5" s="871"/>
      <c r="BD5" s="872"/>
      <c r="BE5" s="868"/>
    </row>
    <row r="6" spans="1:57" ht="41.25" customHeight="1" thickBot="1" x14ac:dyDescent="0.3">
      <c r="A6" s="875"/>
      <c r="B6" s="874"/>
      <c r="C6" s="876"/>
      <c r="D6" s="23">
        <v>1</v>
      </c>
      <c r="E6" s="23">
        <f>D6+1</f>
        <v>2</v>
      </c>
      <c r="F6" s="23">
        <f t="shared" ref="F6:BD6" si="2">E6+1</f>
        <v>3</v>
      </c>
      <c r="G6" s="23">
        <f t="shared" si="2"/>
        <v>4</v>
      </c>
      <c r="H6" s="23">
        <f t="shared" si="2"/>
        <v>5</v>
      </c>
      <c r="I6" s="23">
        <f t="shared" si="2"/>
        <v>6</v>
      </c>
      <c r="J6" s="23">
        <f t="shared" si="2"/>
        <v>7</v>
      </c>
      <c r="K6" s="23">
        <f t="shared" si="2"/>
        <v>8</v>
      </c>
      <c r="L6" s="23">
        <f t="shared" si="2"/>
        <v>9</v>
      </c>
      <c r="M6" s="23">
        <f t="shared" si="2"/>
        <v>10</v>
      </c>
      <c r="N6" s="23">
        <f t="shared" si="2"/>
        <v>11</v>
      </c>
      <c r="O6" s="23">
        <f t="shared" si="2"/>
        <v>12</v>
      </c>
      <c r="P6" s="23">
        <f t="shared" si="2"/>
        <v>13</v>
      </c>
      <c r="Q6" s="23">
        <f t="shared" si="2"/>
        <v>14</v>
      </c>
      <c r="R6" s="23">
        <f t="shared" si="2"/>
        <v>15</v>
      </c>
      <c r="S6" s="23">
        <f t="shared" si="2"/>
        <v>16</v>
      </c>
      <c r="T6" s="27">
        <f t="shared" si="2"/>
        <v>17</v>
      </c>
      <c r="U6" s="26">
        <f t="shared" si="2"/>
        <v>18</v>
      </c>
      <c r="V6" s="28">
        <f t="shared" si="2"/>
        <v>19</v>
      </c>
      <c r="W6" s="23">
        <f t="shared" si="2"/>
        <v>20</v>
      </c>
      <c r="X6" s="23">
        <f t="shared" si="2"/>
        <v>21</v>
      </c>
      <c r="Y6" s="23">
        <f t="shared" si="2"/>
        <v>22</v>
      </c>
      <c r="Z6" s="23">
        <f t="shared" si="2"/>
        <v>23</v>
      </c>
      <c r="AA6" s="23">
        <f t="shared" si="2"/>
        <v>24</v>
      </c>
      <c r="AB6" s="23">
        <f t="shared" si="2"/>
        <v>25</v>
      </c>
      <c r="AC6" s="23">
        <f t="shared" si="2"/>
        <v>26</v>
      </c>
      <c r="AD6" s="23">
        <f t="shared" si="2"/>
        <v>27</v>
      </c>
      <c r="AE6" s="23">
        <f t="shared" si="2"/>
        <v>28</v>
      </c>
      <c r="AF6" s="23">
        <f t="shared" si="2"/>
        <v>29</v>
      </c>
      <c r="AG6" s="23">
        <f t="shared" si="2"/>
        <v>30</v>
      </c>
      <c r="AH6" s="23">
        <f t="shared" si="2"/>
        <v>31</v>
      </c>
      <c r="AI6" s="23">
        <f t="shared" si="2"/>
        <v>32</v>
      </c>
      <c r="AJ6" s="23">
        <f t="shared" si="2"/>
        <v>33</v>
      </c>
      <c r="AK6" s="23">
        <f t="shared" si="2"/>
        <v>34</v>
      </c>
      <c r="AL6" s="23">
        <f t="shared" si="2"/>
        <v>35</v>
      </c>
      <c r="AM6" s="23">
        <f t="shared" si="2"/>
        <v>36</v>
      </c>
      <c r="AN6" s="23">
        <f t="shared" si="2"/>
        <v>37</v>
      </c>
      <c r="AO6" s="23">
        <f t="shared" si="2"/>
        <v>38</v>
      </c>
      <c r="AP6" s="23">
        <f t="shared" si="2"/>
        <v>39</v>
      </c>
      <c r="AQ6" s="23">
        <f t="shared" si="2"/>
        <v>40</v>
      </c>
      <c r="AR6" s="23">
        <f t="shared" si="2"/>
        <v>41</v>
      </c>
      <c r="AS6" s="29">
        <f t="shared" si="2"/>
        <v>42</v>
      </c>
      <c r="AT6" s="29">
        <f t="shared" si="2"/>
        <v>43</v>
      </c>
      <c r="AU6" s="26">
        <f t="shared" si="2"/>
        <v>44</v>
      </c>
      <c r="AV6" s="26">
        <f t="shared" si="2"/>
        <v>45</v>
      </c>
      <c r="AW6" s="26">
        <f t="shared" si="2"/>
        <v>46</v>
      </c>
      <c r="AX6" s="26">
        <f t="shared" si="2"/>
        <v>47</v>
      </c>
      <c r="AY6" s="26">
        <f t="shared" si="2"/>
        <v>48</v>
      </c>
      <c r="AZ6" s="26">
        <f t="shared" si="2"/>
        <v>49</v>
      </c>
      <c r="BA6" s="26">
        <f t="shared" si="2"/>
        <v>50</v>
      </c>
      <c r="BB6" s="26">
        <f t="shared" si="2"/>
        <v>51</v>
      </c>
      <c r="BC6" s="26">
        <f t="shared" si="2"/>
        <v>52</v>
      </c>
      <c r="BD6" s="26">
        <f t="shared" si="2"/>
        <v>53</v>
      </c>
      <c r="BE6" s="869"/>
    </row>
    <row r="7" spans="1:57" x14ac:dyDescent="0.25">
      <c r="A7" s="859" t="s">
        <v>201</v>
      </c>
      <c r="B7" s="861" t="s">
        <v>27</v>
      </c>
      <c r="C7" s="30" t="s">
        <v>202</v>
      </c>
      <c r="D7" s="31">
        <f>D9+D15+D17+D19+D21+D23+D25+D27+D29+D31+D11+D13</f>
        <v>36</v>
      </c>
      <c r="E7" s="31">
        <f t="shared" ref="E7:AR7" si="3">E9+E15+E17+E19+E21+E23+E25+E27+E29+E31+E11+E13</f>
        <v>36</v>
      </c>
      <c r="F7" s="31">
        <f t="shared" si="3"/>
        <v>36</v>
      </c>
      <c r="G7" s="31">
        <f t="shared" si="3"/>
        <v>36</v>
      </c>
      <c r="H7" s="31">
        <f t="shared" si="3"/>
        <v>36</v>
      </c>
      <c r="I7" s="31">
        <f t="shared" si="3"/>
        <v>36</v>
      </c>
      <c r="J7" s="31">
        <f t="shared" si="3"/>
        <v>36</v>
      </c>
      <c r="K7" s="31">
        <f t="shared" si="3"/>
        <v>36</v>
      </c>
      <c r="L7" s="31">
        <f t="shared" si="3"/>
        <v>36</v>
      </c>
      <c r="M7" s="31">
        <f t="shared" si="3"/>
        <v>36</v>
      </c>
      <c r="N7" s="31">
        <f t="shared" si="3"/>
        <v>36</v>
      </c>
      <c r="O7" s="31">
        <f t="shared" si="3"/>
        <v>36</v>
      </c>
      <c r="P7" s="31">
        <f t="shared" si="3"/>
        <v>36</v>
      </c>
      <c r="Q7" s="31">
        <f t="shared" si="3"/>
        <v>36</v>
      </c>
      <c r="R7" s="31">
        <f t="shared" si="3"/>
        <v>36</v>
      </c>
      <c r="S7" s="31">
        <f t="shared" si="3"/>
        <v>36</v>
      </c>
      <c r="T7" s="32"/>
      <c r="U7" s="32"/>
      <c r="V7" s="31">
        <f t="shared" si="3"/>
        <v>36</v>
      </c>
      <c r="W7" s="31">
        <f t="shared" si="3"/>
        <v>36</v>
      </c>
      <c r="X7" s="31">
        <f t="shared" si="3"/>
        <v>36</v>
      </c>
      <c r="Y7" s="31">
        <f t="shared" si="3"/>
        <v>36</v>
      </c>
      <c r="Z7" s="31">
        <f t="shared" si="3"/>
        <v>36</v>
      </c>
      <c r="AA7" s="31">
        <f t="shared" si="3"/>
        <v>36</v>
      </c>
      <c r="AB7" s="31">
        <f t="shared" si="3"/>
        <v>36</v>
      </c>
      <c r="AC7" s="31">
        <f t="shared" si="3"/>
        <v>36</v>
      </c>
      <c r="AD7" s="31">
        <f t="shared" si="3"/>
        <v>36</v>
      </c>
      <c r="AE7" s="31">
        <f t="shared" si="3"/>
        <v>36</v>
      </c>
      <c r="AF7" s="31">
        <f t="shared" si="3"/>
        <v>36</v>
      </c>
      <c r="AG7" s="31">
        <f t="shared" si="3"/>
        <v>36</v>
      </c>
      <c r="AH7" s="31">
        <f t="shared" si="3"/>
        <v>36</v>
      </c>
      <c r="AI7" s="31">
        <f t="shared" si="3"/>
        <v>36</v>
      </c>
      <c r="AJ7" s="31">
        <f t="shared" si="3"/>
        <v>36</v>
      </c>
      <c r="AK7" s="31">
        <f t="shared" si="3"/>
        <v>36</v>
      </c>
      <c r="AL7" s="31">
        <f t="shared" si="3"/>
        <v>36</v>
      </c>
      <c r="AM7" s="31">
        <f t="shared" si="3"/>
        <v>36</v>
      </c>
      <c r="AN7" s="31">
        <f t="shared" si="3"/>
        <v>36</v>
      </c>
      <c r="AO7" s="31">
        <f t="shared" si="3"/>
        <v>36</v>
      </c>
      <c r="AP7" s="31">
        <f t="shared" si="3"/>
        <v>36</v>
      </c>
      <c r="AQ7" s="31">
        <f t="shared" si="3"/>
        <v>36</v>
      </c>
      <c r="AR7" s="31">
        <f t="shared" si="3"/>
        <v>36</v>
      </c>
      <c r="AS7" s="62"/>
      <c r="AT7" s="62"/>
      <c r="AU7" s="32"/>
      <c r="AV7" s="32"/>
      <c r="AW7" s="32"/>
      <c r="AX7" s="32"/>
      <c r="AY7" s="32"/>
      <c r="AZ7" s="32"/>
      <c r="BA7" s="32"/>
      <c r="BB7" s="32"/>
      <c r="BC7" s="32"/>
      <c r="BD7" s="32"/>
      <c r="BE7" s="32">
        <f>BE9+BE15+BE17+BE19+BE21+BE23+BE25+BE27+BE29+BE31+BE11+BE13</f>
        <v>1404</v>
      </c>
    </row>
    <row r="8" spans="1:57" ht="15.75" thickBot="1" x14ac:dyDescent="0.3">
      <c r="A8" s="860"/>
      <c r="B8" s="862"/>
      <c r="C8" s="30" t="s">
        <v>203</v>
      </c>
      <c r="D8" s="31">
        <f>D10+D16+D18+D20+D22+D24+D26+D28+D30+D32+D12+D14</f>
        <v>18</v>
      </c>
      <c r="E8" s="31">
        <f t="shared" ref="E8:BE8" si="4">E10+E16+E18+E20+E22+E24+E26+E28+E30+E32+E12+E14</f>
        <v>18</v>
      </c>
      <c r="F8" s="31">
        <f t="shared" si="4"/>
        <v>18</v>
      </c>
      <c r="G8" s="31">
        <f t="shared" si="4"/>
        <v>18</v>
      </c>
      <c r="H8" s="31">
        <f t="shared" si="4"/>
        <v>18</v>
      </c>
      <c r="I8" s="31">
        <f t="shared" si="4"/>
        <v>18</v>
      </c>
      <c r="J8" s="31">
        <f t="shared" si="4"/>
        <v>18</v>
      </c>
      <c r="K8" s="31">
        <f t="shared" si="4"/>
        <v>18</v>
      </c>
      <c r="L8" s="31">
        <f t="shared" si="4"/>
        <v>18</v>
      </c>
      <c r="M8" s="31">
        <f t="shared" si="4"/>
        <v>18</v>
      </c>
      <c r="N8" s="31">
        <f t="shared" si="4"/>
        <v>18</v>
      </c>
      <c r="O8" s="31">
        <f t="shared" si="4"/>
        <v>18</v>
      </c>
      <c r="P8" s="31">
        <f t="shared" si="4"/>
        <v>18</v>
      </c>
      <c r="Q8" s="31">
        <f t="shared" si="4"/>
        <v>18</v>
      </c>
      <c r="R8" s="31">
        <f t="shared" si="4"/>
        <v>18</v>
      </c>
      <c r="S8" s="31">
        <f t="shared" si="4"/>
        <v>18</v>
      </c>
      <c r="T8" s="32"/>
      <c r="U8" s="32"/>
      <c r="V8" s="31">
        <f t="shared" si="4"/>
        <v>18</v>
      </c>
      <c r="W8" s="31">
        <f t="shared" si="4"/>
        <v>18</v>
      </c>
      <c r="X8" s="31">
        <f t="shared" si="4"/>
        <v>18</v>
      </c>
      <c r="Y8" s="31">
        <f t="shared" si="4"/>
        <v>18</v>
      </c>
      <c r="Z8" s="31">
        <f t="shared" si="4"/>
        <v>18</v>
      </c>
      <c r="AA8" s="31">
        <f t="shared" si="4"/>
        <v>18</v>
      </c>
      <c r="AB8" s="31">
        <f t="shared" si="4"/>
        <v>18</v>
      </c>
      <c r="AC8" s="31">
        <f t="shared" si="4"/>
        <v>18</v>
      </c>
      <c r="AD8" s="31">
        <f t="shared" si="4"/>
        <v>18</v>
      </c>
      <c r="AE8" s="31">
        <f t="shared" si="4"/>
        <v>18</v>
      </c>
      <c r="AF8" s="31">
        <f t="shared" si="4"/>
        <v>18</v>
      </c>
      <c r="AG8" s="31">
        <f t="shared" si="4"/>
        <v>18</v>
      </c>
      <c r="AH8" s="31">
        <f t="shared" si="4"/>
        <v>18</v>
      </c>
      <c r="AI8" s="31">
        <f t="shared" si="4"/>
        <v>18</v>
      </c>
      <c r="AJ8" s="31">
        <f t="shared" si="4"/>
        <v>18</v>
      </c>
      <c r="AK8" s="31">
        <f t="shared" si="4"/>
        <v>18</v>
      </c>
      <c r="AL8" s="31">
        <f t="shared" si="4"/>
        <v>18</v>
      </c>
      <c r="AM8" s="31">
        <f t="shared" si="4"/>
        <v>18</v>
      </c>
      <c r="AN8" s="31">
        <f t="shared" si="4"/>
        <v>18</v>
      </c>
      <c r="AO8" s="31">
        <f t="shared" si="4"/>
        <v>18</v>
      </c>
      <c r="AP8" s="31">
        <f t="shared" si="4"/>
        <v>18</v>
      </c>
      <c r="AQ8" s="31">
        <f t="shared" si="4"/>
        <v>18</v>
      </c>
      <c r="AR8" s="31">
        <f t="shared" si="4"/>
        <v>18</v>
      </c>
      <c r="AS8" s="62"/>
      <c r="AT8" s="62"/>
      <c r="AU8" s="32"/>
      <c r="AV8" s="32"/>
      <c r="AW8" s="32"/>
      <c r="AX8" s="32"/>
      <c r="AY8" s="32"/>
      <c r="AZ8" s="32"/>
      <c r="BA8" s="32"/>
      <c r="BB8" s="32"/>
      <c r="BC8" s="32"/>
      <c r="BD8" s="32"/>
      <c r="BE8" s="32">
        <f t="shared" si="4"/>
        <v>702</v>
      </c>
    </row>
    <row r="9" spans="1:57" ht="16.5" customHeight="1" x14ac:dyDescent="0.25">
      <c r="A9" s="845" t="s">
        <v>159</v>
      </c>
      <c r="B9" s="863" t="s">
        <v>28</v>
      </c>
      <c r="C9" s="33" t="s">
        <v>202</v>
      </c>
      <c r="D9" s="34">
        <v>5</v>
      </c>
      <c r="E9" s="34">
        <v>5</v>
      </c>
      <c r="F9" s="34">
        <v>5</v>
      </c>
      <c r="G9" s="34">
        <v>5</v>
      </c>
      <c r="H9" s="34">
        <v>5</v>
      </c>
      <c r="I9" s="34">
        <v>5</v>
      </c>
      <c r="J9" s="34">
        <v>5</v>
      </c>
      <c r="K9" s="34">
        <v>5</v>
      </c>
      <c r="L9" s="34">
        <v>5</v>
      </c>
      <c r="M9" s="34">
        <v>5</v>
      </c>
      <c r="N9" s="34">
        <v>5</v>
      </c>
      <c r="O9" s="34">
        <v>5</v>
      </c>
      <c r="P9" s="34">
        <v>5</v>
      </c>
      <c r="Q9" s="34">
        <v>5</v>
      </c>
      <c r="R9" s="34">
        <v>4</v>
      </c>
      <c r="S9" s="34">
        <v>4</v>
      </c>
      <c r="T9" s="35"/>
      <c r="U9" s="36"/>
      <c r="V9" s="37">
        <v>0</v>
      </c>
      <c r="W9" s="37">
        <v>0</v>
      </c>
      <c r="X9" s="37">
        <v>0</v>
      </c>
      <c r="Y9" s="37">
        <v>0</v>
      </c>
      <c r="Z9" s="37">
        <v>0</v>
      </c>
      <c r="AA9" s="37">
        <v>0</v>
      </c>
      <c r="AB9" s="37">
        <v>0</v>
      </c>
      <c r="AC9" s="37">
        <v>0</v>
      </c>
      <c r="AD9" s="37">
        <v>0</v>
      </c>
      <c r="AE9" s="37">
        <v>0</v>
      </c>
      <c r="AF9" s="37">
        <v>0</v>
      </c>
      <c r="AG9" s="37">
        <v>0</v>
      </c>
      <c r="AH9" s="37">
        <v>0</v>
      </c>
      <c r="AI9" s="37">
        <v>0</v>
      </c>
      <c r="AJ9" s="37">
        <v>0</v>
      </c>
      <c r="AK9" s="37">
        <v>0</v>
      </c>
      <c r="AL9" s="37">
        <v>0</v>
      </c>
      <c r="AM9" s="37">
        <v>0</v>
      </c>
      <c r="AN9" s="37">
        <v>0</v>
      </c>
      <c r="AO9" s="37">
        <v>0</v>
      </c>
      <c r="AP9" s="37">
        <v>0</v>
      </c>
      <c r="AQ9" s="37">
        <v>0</v>
      </c>
      <c r="AR9" s="37">
        <v>0</v>
      </c>
      <c r="AS9" s="38"/>
      <c r="AT9" s="38"/>
      <c r="AU9" s="36"/>
      <c r="AV9" s="36"/>
      <c r="AW9" s="36"/>
      <c r="AX9" s="36"/>
      <c r="AY9" s="36"/>
      <c r="AZ9" s="36"/>
      <c r="BA9" s="36"/>
      <c r="BB9" s="36"/>
      <c r="BC9" s="36"/>
      <c r="BD9" s="36"/>
      <c r="BE9" s="31">
        <f>SUM(D9:BD9)</f>
        <v>78</v>
      </c>
    </row>
    <row r="10" spans="1:57" ht="15.75" thickBot="1" x14ac:dyDescent="0.3">
      <c r="A10" s="853"/>
      <c r="B10" s="864"/>
      <c r="C10" s="33" t="s">
        <v>203</v>
      </c>
      <c r="D10" s="34">
        <v>2</v>
      </c>
      <c r="E10" s="34">
        <v>3</v>
      </c>
      <c r="F10" s="34">
        <v>2</v>
      </c>
      <c r="G10" s="34">
        <v>3</v>
      </c>
      <c r="H10" s="34">
        <v>2</v>
      </c>
      <c r="I10" s="34">
        <v>3</v>
      </c>
      <c r="J10" s="34">
        <v>2</v>
      </c>
      <c r="K10" s="34">
        <v>3</v>
      </c>
      <c r="L10" s="34">
        <v>2</v>
      </c>
      <c r="M10" s="34">
        <v>3</v>
      </c>
      <c r="N10" s="34">
        <v>2</v>
      </c>
      <c r="O10" s="34">
        <v>3</v>
      </c>
      <c r="P10" s="34">
        <v>2</v>
      </c>
      <c r="Q10" s="34">
        <v>3</v>
      </c>
      <c r="R10" s="34">
        <v>2</v>
      </c>
      <c r="S10" s="34">
        <v>2</v>
      </c>
      <c r="T10" s="35"/>
      <c r="U10" s="36"/>
      <c r="V10" s="37">
        <v>0</v>
      </c>
      <c r="W10" s="37">
        <v>0</v>
      </c>
      <c r="X10" s="37">
        <v>0</v>
      </c>
      <c r="Y10" s="37">
        <v>0</v>
      </c>
      <c r="Z10" s="37">
        <v>0</v>
      </c>
      <c r="AA10" s="37">
        <v>0</v>
      </c>
      <c r="AB10" s="37">
        <v>0</v>
      </c>
      <c r="AC10" s="37">
        <v>0</v>
      </c>
      <c r="AD10" s="37">
        <v>0</v>
      </c>
      <c r="AE10" s="37">
        <v>0</v>
      </c>
      <c r="AF10" s="37">
        <v>0</v>
      </c>
      <c r="AG10" s="37">
        <v>0</v>
      </c>
      <c r="AH10" s="37">
        <v>0</v>
      </c>
      <c r="AI10" s="37">
        <v>0</v>
      </c>
      <c r="AJ10" s="37">
        <v>0</v>
      </c>
      <c r="AK10" s="37">
        <v>0</v>
      </c>
      <c r="AL10" s="37">
        <v>0</v>
      </c>
      <c r="AM10" s="37">
        <v>0</v>
      </c>
      <c r="AN10" s="37">
        <v>0</v>
      </c>
      <c r="AO10" s="37">
        <v>0</v>
      </c>
      <c r="AP10" s="37">
        <v>0</v>
      </c>
      <c r="AQ10" s="37">
        <v>0</v>
      </c>
      <c r="AR10" s="37">
        <v>0</v>
      </c>
      <c r="AS10" s="38"/>
      <c r="AT10" s="38"/>
      <c r="AU10" s="36"/>
      <c r="AV10" s="36"/>
      <c r="AW10" s="36"/>
      <c r="AX10" s="36"/>
      <c r="AY10" s="36"/>
      <c r="AZ10" s="36"/>
      <c r="BA10" s="36"/>
      <c r="BB10" s="36"/>
      <c r="BC10" s="36"/>
      <c r="BD10" s="36"/>
      <c r="BE10" s="31">
        <f>SUM(D10:BD10)</f>
        <v>39</v>
      </c>
    </row>
    <row r="11" spans="1:57" x14ac:dyDescent="0.25">
      <c r="A11" s="845" t="s">
        <v>160</v>
      </c>
      <c r="B11" s="857" t="s">
        <v>29</v>
      </c>
      <c r="C11" s="33" t="s">
        <v>202</v>
      </c>
      <c r="D11" s="34">
        <v>2</v>
      </c>
      <c r="E11" s="34">
        <v>2</v>
      </c>
      <c r="F11" s="34">
        <v>2</v>
      </c>
      <c r="G11" s="34">
        <v>2</v>
      </c>
      <c r="H11" s="34">
        <v>2</v>
      </c>
      <c r="I11" s="34">
        <v>2</v>
      </c>
      <c r="J11" s="34">
        <v>2</v>
      </c>
      <c r="K11" s="34">
        <v>2</v>
      </c>
      <c r="L11" s="34">
        <v>2</v>
      </c>
      <c r="M11" s="34">
        <v>2</v>
      </c>
      <c r="N11" s="34">
        <v>2</v>
      </c>
      <c r="O11" s="34">
        <v>2</v>
      </c>
      <c r="P11" s="34">
        <v>2</v>
      </c>
      <c r="Q11" s="34">
        <v>2</v>
      </c>
      <c r="R11" s="34">
        <v>2</v>
      </c>
      <c r="S11" s="34">
        <v>2</v>
      </c>
      <c r="T11" s="35"/>
      <c r="U11" s="36"/>
      <c r="V11" s="37">
        <v>4</v>
      </c>
      <c r="W11" s="37">
        <v>4</v>
      </c>
      <c r="X11" s="37">
        <v>3</v>
      </c>
      <c r="Y11" s="37">
        <v>4</v>
      </c>
      <c r="Z11" s="37">
        <v>4</v>
      </c>
      <c r="AA11" s="37">
        <v>3</v>
      </c>
      <c r="AB11" s="37">
        <v>4</v>
      </c>
      <c r="AC11" s="37">
        <v>4</v>
      </c>
      <c r="AD11" s="37">
        <v>3</v>
      </c>
      <c r="AE11" s="37">
        <v>4</v>
      </c>
      <c r="AF11" s="37">
        <v>4</v>
      </c>
      <c r="AG11" s="37">
        <v>3</v>
      </c>
      <c r="AH11" s="37">
        <v>4</v>
      </c>
      <c r="AI11" s="37">
        <v>4</v>
      </c>
      <c r="AJ11" s="37">
        <v>3</v>
      </c>
      <c r="AK11" s="37">
        <v>4</v>
      </c>
      <c r="AL11" s="37">
        <v>4</v>
      </c>
      <c r="AM11" s="37">
        <v>3</v>
      </c>
      <c r="AN11" s="37">
        <v>4</v>
      </c>
      <c r="AO11" s="37">
        <v>4</v>
      </c>
      <c r="AP11" s="37">
        <v>4</v>
      </c>
      <c r="AQ11" s="37">
        <v>4</v>
      </c>
      <c r="AR11" s="37">
        <v>4</v>
      </c>
      <c r="AS11" s="38"/>
      <c r="AT11" s="38"/>
      <c r="AU11" s="36"/>
      <c r="AV11" s="36"/>
      <c r="AW11" s="36"/>
      <c r="AX11" s="36"/>
      <c r="AY11" s="36"/>
      <c r="AZ11" s="36"/>
      <c r="BA11" s="36"/>
      <c r="BB11" s="36"/>
      <c r="BC11" s="36"/>
      <c r="BD11" s="36"/>
      <c r="BE11" s="39">
        <f t="shared" ref="BE11:BE32" si="5">SUM(D11:BD11)</f>
        <v>118</v>
      </c>
    </row>
    <row r="12" spans="1:57" ht="15.75" thickBot="1" x14ac:dyDescent="0.3">
      <c r="A12" s="853"/>
      <c r="B12" s="858"/>
      <c r="C12" s="33" t="s">
        <v>203</v>
      </c>
      <c r="D12" s="34">
        <v>1</v>
      </c>
      <c r="E12" s="34">
        <v>1</v>
      </c>
      <c r="F12" s="34">
        <v>1</v>
      </c>
      <c r="G12" s="34">
        <v>1</v>
      </c>
      <c r="H12" s="34">
        <v>1</v>
      </c>
      <c r="I12" s="34">
        <v>1</v>
      </c>
      <c r="J12" s="34">
        <v>1</v>
      </c>
      <c r="K12" s="34">
        <v>1</v>
      </c>
      <c r="L12" s="34">
        <v>1</v>
      </c>
      <c r="M12" s="34">
        <v>1</v>
      </c>
      <c r="N12" s="34">
        <v>1</v>
      </c>
      <c r="O12" s="34">
        <v>1</v>
      </c>
      <c r="P12" s="34">
        <v>1</v>
      </c>
      <c r="Q12" s="34">
        <v>1</v>
      </c>
      <c r="R12" s="34">
        <v>1</v>
      </c>
      <c r="S12" s="34">
        <v>1</v>
      </c>
      <c r="T12" s="35"/>
      <c r="U12" s="36"/>
      <c r="V12" s="37">
        <v>2</v>
      </c>
      <c r="W12" s="37">
        <v>2</v>
      </c>
      <c r="X12" s="37">
        <v>1</v>
      </c>
      <c r="Y12" s="37">
        <v>2</v>
      </c>
      <c r="Z12" s="37">
        <v>2</v>
      </c>
      <c r="AA12" s="37">
        <v>1</v>
      </c>
      <c r="AB12" s="37">
        <v>2</v>
      </c>
      <c r="AC12" s="37">
        <v>2</v>
      </c>
      <c r="AD12" s="37">
        <v>1</v>
      </c>
      <c r="AE12" s="37">
        <v>2</v>
      </c>
      <c r="AF12" s="37">
        <v>2</v>
      </c>
      <c r="AG12" s="37">
        <v>2</v>
      </c>
      <c r="AH12" s="37">
        <v>2</v>
      </c>
      <c r="AI12" s="37">
        <v>2</v>
      </c>
      <c r="AJ12" s="37">
        <v>2</v>
      </c>
      <c r="AK12" s="37">
        <v>2</v>
      </c>
      <c r="AL12" s="37">
        <v>2</v>
      </c>
      <c r="AM12" s="37">
        <v>2</v>
      </c>
      <c r="AN12" s="37">
        <v>2</v>
      </c>
      <c r="AO12" s="37">
        <v>2</v>
      </c>
      <c r="AP12" s="37">
        <v>2</v>
      </c>
      <c r="AQ12" s="37">
        <v>2</v>
      </c>
      <c r="AR12" s="37">
        <v>2</v>
      </c>
      <c r="AS12" s="38"/>
      <c r="AT12" s="38"/>
      <c r="AU12" s="36"/>
      <c r="AV12" s="36"/>
      <c r="AW12" s="36"/>
      <c r="AX12" s="36"/>
      <c r="AY12" s="36"/>
      <c r="AZ12" s="36"/>
      <c r="BA12" s="36"/>
      <c r="BB12" s="36"/>
      <c r="BC12" s="36"/>
      <c r="BD12" s="36"/>
      <c r="BE12" s="39">
        <f t="shared" si="5"/>
        <v>59</v>
      </c>
    </row>
    <row r="13" spans="1:57" x14ac:dyDescent="0.25">
      <c r="A13" s="845" t="s">
        <v>161</v>
      </c>
      <c r="B13" s="857" t="s">
        <v>30</v>
      </c>
      <c r="C13" s="33" t="s">
        <v>202</v>
      </c>
      <c r="D13" s="34">
        <v>3</v>
      </c>
      <c r="E13" s="34">
        <v>3</v>
      </c>
      <c r="F13" s="34">
        <v>3</v>
      </c>
      <c r="G13" s="34">
        <v>3</v>
      </c>
      <c r="H13" s="34">
        <v>3</v>
      </c>
      <c r="I13" s="34">
        <v>3</v>
      </c>
      <c r="J13" s="34">
        <v>3</v>
      </c>
      <c r="K13" s="34">
        <v>3</v>
      </c>
      <c r="L13" s="34">
        <v>3</v>
      </c>
      <c r="M13" s="34">
        <v>3</v>
      </c>
      <c r="N13" s="34">
        <v>3</v>
      </c>
      <c r="O13" s="34">
        <v>3</v>
      </c>
      <c r="P13" s="34">
        <v>3</v>
      </c>
      <c r="Q13" s="34">
        <v>3</v>
      </c>
      <c r="R13" s="34">
        <v>3</v>
      </c>
      <c r="S13" s="34">
        <v>3</v>
      </c>
      <c r="T13" s="35"/>
      <c r="U13" s="36"/>
      <c r="V13" s="37">
        <v>3</v>
      </c>
      <c r="W13" s="34">
        <v>3</v>
      </c>
      <c r="X13" s="34">
        <v>3</v>
      </c>
      <c r="Y13" s="34">
        <v>3</v>
      </c>
      <c r="Z13" s="34">
        <v>3</v>
      </c>
      <c r="AA13" s="34">
        <v>3</v>
      </c>
      <c r="AB13" s="34">
        <v>3</v>
      </c>
      <c r="AC13" s="34">
        <v>3</v>
      </c>
      <c r="AD13" s="34">
        <v>3</v>
      </c>
      <c r="AE13" s="34">
        <v>3</v>
      </c>
      <c r="AF13" s="34">
        <v>3</v>
      </c>
      <c r="AG13" s="34">
        <v>3</v>
      </c>
      <c r="AH13" s="34">
        <v>3</v>
      </c>
      <c r="AI13" s="34">
        <v>3</v>
      </c>
      <c r="AJ13" s="34">
        <v>3</v>
      </c>
      <c r="AK13" s="34">
        <v>3</v>
      </c>
      <c r="AL13" s="34">
        <v>3</v>
      </c>
      <c r="AM13" s="34">
        <v>3</v>
      </c>
      <c r="AN13" s="34">
        <v>3</v>
      </c>
      <c r="AO13" s="34">
        <v>3</v>
      </c>
      <c r="AP13" s="34">
        <v>3</v>
      </c>
      <c r="AQ13" s="34">
        <v>3</v>
      </c>
      <c r="AR13" s="34">
        <v>4</v>
      </c>
      <c r="AS13" s="38"/>
      <c r="AT13" s="38"/>
      <c r="AU13" s="36"/>
      <c r="AV13" s="36"/>
      <c r="AW13" s="36"/>
      <c r="AX13" s="36"/>
      <c r="AY13" s="36"/>
      <c r="AZ13" s="36"/>
      <c r="BA13" s="36"/>
      <c r="BB13" s="36"/>
      <c r="BC13" s="36"/>
      <c r="BD13" s="36"/>
      <c r="BE13" s="39">
        <f t="shared" si="5"/>
        <v>118</v>
      </c>
    </row>
    <row r="14" spans="1:57" ht="15.75" thickBot="1" x14ac:dyDescent="0.3">
      <c r="A14" s="853"/>
      <c r="B14" s="858"/>
      <c r="C14" s="33" t="s">
        <v>203</v>
      </c>
      <c r="D14" s="34">
        <v>1</v>
      </c>
      <c r="E14" s="34">
        <v>2</v>
      </c>
      <c r="F14" s="34">
        <v>1</v>
      </c>
      <c r="G14" s="34">
        <v>2</v>
      </c>
      <c r="H14" s="34">
        <v>1</v>
      </c>
      <c r="I14" s="34">
        <v>2</v>
      </c>
      <c r="J14" s="34">
        <v>1</v>
      </c>
      <c r="K14" s="34">
        <v>2</v>
      </c>
      <c r="L14" s="34">
        <v>1</v>
      </c>
      <c r="M14" s="34">
        <v>2</v>
      </c>
      <c r="N14" s="34">
        <v>1</v>
      </c>
      <c r="O14" s="34">
        <v>2</v>
      </c>
      <c r="P14" s="34">
        <v>1</v>
      </c>
      <c r="Q14" s="34">
        <v>2</v>
      </c>
      <c r="R14" s="34">
        <v>1</v>
      </c>
      <c r="S14" s="34">
        <v>2</v>
      </c>
      <c r="T14" s="35"/>
      <c r="U14" s="36"/>
      <c r="V14" s="37">
        <v>1</v>
      </c>
      <c r="W14" s="34">
        <v>1</v>
      </c>
      <c r="X14" s="34">
        <v>2</v>
      </c>
      <c r="Y14" s="34">
        <v>1</v>
      </c>
      <c r="Z14" s="34">
        <v>1</v>
      </c>
      <c r="AA14" s="34">
        <v>2</v>
      </c>
      <c r="AB14" s="34">
        <v>1</v>
      </c>
      <c r="AC14" s="34">
        <v>2</v>
      </c>
      <c r="AD14" s="34">
        <v>2</v>
      </c>
      <c r="AE14" s="34">
        <v>2</v>
      </c>
      <c r="AF14" s="34">
        <v>1</v>
      </c>
      <c r="AG14" s="34">
        <v>2</v>
      </c>
      <c r="AH14" s="34">
        <v>1</v>
      </c>
      <c r="AI14" s="34">
        <v>2</v>
      </c>
      <c r="AJ14" s="34">
        <v>1</v>
      </c>
      <c r="AK14" s="34">
        <v>2</v>
      </c>
      <c r="AL14" s="34">
        <v>2</v>
      </c>
      <c r="AM14" s="34">
        <v>2</v>
      </c>
      <c r="AN14" s="34">
        <v>1</v>
      </c>
      <c r="AO14" s="34">
        <v>2</v>
      </c>
      <c r="AP14" s="34">
        <v>1</v>
      </c>
      <c r="AQ14" s="34">
        <v>2</v>
      </c>
      <c r="AR14" s="34">
        <v>1</v>
      </c>
      <c r="AS14" s="38"/>
      <c r="AT14" s="38"/>
      <c r="AU14" s="36"/>
      <c r="AV14" s="36"/>
      <c r="AW14" s="36"/>
      <c r="AX14" s="36"/>
      <c r="AY14" s="36"/>
      <c r="AZ14" s="36"/>
      <c r="BA14" s="36"/>
      <c r="BB14" s="36"/>
      <c r="BC14" s="36"/>
      <c r="BD14" s="36"/>
      <c r="BE14" s="39">
        <f t="shared" si="5"/>
        <v>59</v>
      </c>
    </row>
    <row r="15" spans="1:57" x14ac:dyDescent="0.25">
      <c r="A15" s="845" t="s">
        <v>162</v>
      </c>
      <c r="B15" s="847" t="s">
        <v>31</v>
      </c>
      <c r="C15" s="33" t="s">
        <v>202</v>
      </c>
      <c r="D15" s="34">
        <v>6</v>
      </c>
      <c r="E15" s="34">
        <v>6</v>
      </c>
      <c r="F15" s="34">
        <v>6</v>
      </c>
      <c r="G15" s="34">
        <v>6</v>
      </c>
      <c r="H15" s="34">
        <v>6</v>
      </c>
      <c r="I15" s="34">
        <v>6</v>
      </c>
      <c r="J15" s="34">
        <v>6</v>
      </c>
      <c r="K15" s="34">
        <v>6</v>
      </c>
      <c r="L15" s="34">
        <v>6</v>
      </c>
      <c r="M15" s="34">
        <v>6</v>
      </c>
      <c r="N15" s="34">
        <v>6</v>
      </c>
      <c r="O15" s="34">
        <v>6</v>
      </c>
      <c r="P15" s="34">
        <v>6</v>
      </c>
      <c r="Q15" s="34">
        <v>6</v>
      </c>
      <c r="R15" s="34">
        <v>6</v>
      </c>
      <c r="S15" s="34">
        <v>6</v>
      </c>
      <c r="T15" s="35"/>
      <c r="U15" s="36"/>
      <c r="V15" s="37">
        <v>6</v>
      </c>
      <c r="W15" s="37">
        <v>6</v>
      </c>
      <c r="X15" s="37">
        <v>6</v>
      </c>
      <c r="Y15" s="37">
        <v>6</v>
      </c>
      <c r="Z15" s="37">
        <v>6</v>
      </c>
      <c r="AA15" s="37">
        <v>6</v>
      </c>
      <c r="AB15" s="37">
        <v>6</v>
      </c>
      <c r="AC15" s="37">
        <v>6</v>
      </c>
      <c r="AD15" s="37">
        <v>6</v>
      </c>
      <c r="AE15" s="37">
        <v>6</v>
      </c>
      <c r="AF15" s="37">
        <v>6</v>
      </c>
      <c r="AG15" s="37">
        <v>6</v>
      </c>
      <c r="AH15" s="37">
        <v>6</v>
      </c>
      <c r="AI15" s="37">
        <v>6</v>
      </c>
      <c r="AJ15" s="37">
        <v>6</v>
      </c>
      <c r="AK15" s="37">
        <v>6</v>
      </c>
      <c r="AL15" s="37">
        <v>6</v>
      </c>
      <c r="AM15" s="37">
        <v>6</v>
      </c>
      <c r="AN15" s="37">
        <v>6</v>
      </c>
      <c r="AO15" s="37">
        <v>6</v>
      </c>
      <c r="AP15" s="37">
        <v>6</v>
      </c>
      <c r="AQ15" s="37">
        <v>6</v>
      </c>
      <c r="AR15" s="37">
        <v>6</v>
      </c>
      <c r="AS15" s="38"/>
      <c r="AT15" s="38"/>
      <c r="AU15" s="36"/>
      <c r="AV15" s="36"/>
      <c r="AW15" s="36"/>
      <c r="AX15" s="36"/>
      <c r="AY15" s="36"/>
      <c r="AZ15" s="36"/>
      <c r="BA15" s="36"/>
      <c r="BB15" s="36"/>
      <c r="BC15" s="36"/>
      <c r="BD15" s="36"/>
      <c r="BE15" s="31">
        <f t="shared" si="5"/>
        <v>234</v>
      </c>
    </row>
    <row r="16" spans="1:57" ht="15.75" thickBot="1" x14ac:dyDescent="0.3">
      <c r="A16" s="853"/>
      <c r="B16" s="856"/>
      <c r="C16" s="33" t="s">
        <v>203</v>
      </c>
      <c r="D16" s="34">
        <v>3</v>
      </c>
      <c r="E16" s="34">
        <v>3</v>
      </c>
      <c r="F16" s="34">
        <v>3</v>
      </c>
      <c r="G16" s="34">
        <v>3</v>
      </c>
      <c r="H16" s="34">
        <v>3</v>
      </c>
      <c r="I16" s="34">
        <v>3</v>
      </c>
      <c r="J16" s="34">
        <v>3</v>
      </c>
      <c r="K16" s="34">
        <v>3</v>
      </c>
      <c r="L16" s="34">
        <v>3</v>
      </c>
      <c r="M16" s="34">
        <v>3</v>
      </c>
      <c r="N16" s="34">
        <v>3</v>
      </c>
      <c r="O16" s="34">
        <v>3</v>
      </c>
      <c r="P16" s="34">
        <v>3</v>
      </c>
      <c r="Q16" s="34">
        <v>3</v>
      </c>
      <c r="R16" s="34">
        <v>3</v>
      </c>
      <c r="S16" s="34">
        <v>3</v>
      </c>
      <c r="T16" s="35"/>
      <c r="U16" s="36"/>
      <c r="V16" s="37">
        <v>3</v>
      </c>
      <c r="W16" s="37">
        <v>3</v>
      </c>
      <c r="X16" s="37">
        <v>3</v>
      </c>
      <c r="Y16" s="37">
        <v>3</v>
      </c>
      <c r="Z16" s="37">
        <v>3</v>
      </c>
      <c r="AA16" s="37">
        <v>3</v>
      </c>
      <c r="AB16" s="37">
        <v>3</v>
      </c>
      <c r="AC16" s="37">
        <v>3</v>
      </c>
      <c r="AD16" s="37">
        <v>3</v>
      </c>
      <c r="AE16" s="37">
        <v>3</v>
      </c>
      <c r="AF16" s="37">
        <v>3</v>
      </c>
      <c r="AG16" s="37">
        <v>3</v>
      </c>
      <c r="AH16" s="37">
        <v>3</v>
      </c>
      <c r="AI16" s="37">
        <v>3</v>
      </c>
      <c r="AJ16" s="37">
        <v>3</v>
      </c>
      <c r="AK16" s="37">
        <v>3</v>
      </c>
      <c r="AL16" s="37">
        <v>3</v>
      </c>
      <c r="AM16" s="37">
        <v>3</v>
      </c>
      <c r="AN16" s="37">
        <v>3</v>
      </c>
      <c r="AO16" s="37">
        <v>3</v>
      </c>
      <c r="AP16" s="37">
        <v>3</v>
      </c>
      <c r="AQ16" s="37">
        <v>3</v>
      </c>
      <c r="AR16" s="37">
        <v>3</v>
      </c>
      <c r="AS16" s="38"/>
      <c r="AT16" s="38"/>
      <c r="AU16" s="36"/>
      <c r="AV16" s="36"/>
      <c r="AW16" s="36"/>
      <c r="AX16" s="36"/>
      <c r="AY16" s="36"/>
      <c r="AZ16" s="36"/>
      <c r="BA16" s="36"/>
      <c r="BB16" s="36"/>
      <c r="BC16" s="36"/>
      <c r="BD16" s="36"/>
      <c r="BE16" s="31">
        <f t="shared" si="5"/>
        <v>117</v>
      </c>
    </row>
    <row r="17" spans="1:57" x14ac:dyDescent="0.25">
      <c r="A17" s="845" t="s">
        <v>163</v>
      </c>
      <c r="B17" s="854" t="s">
        <v>32</v>
      </c>
      <c r="C17" s="40" t="s">
        <v>202</v>
      </c>
      <c r="D17" s="34">
        <v>3</v>
      </c>
      <c r="E17" s="34">
        <v>3</v>
      </c>
      <c r="F17" s="34">
        <v>3</v>
      </c>
      <c r="G17" s="34">
        <v>3</v>
      </c>
      <c r="H17" s="34">
        <v>3</v>
      </c>
      <c r="I17" s="34">
        <v>3</v>
      </c>
      <c r="J17" s="34">
        <v>3</v>
      </c>
      <c r="K17" s="34">
        <v>3</v>
      </c>
      <c r="L17" s="34">
        <v>3</v>
      </c>
      <c r="M17" s="34">
        <v>3</v>
      </c>
      <c r="N17" s="34">
        <v>3</v>
      </c>
      <c r="O17" s="34">
        <v>3</v>
      </c>
      <c r="P17" s="34">
        <v>3</v>
      </c>
      <c r="Q17" s="34">
        <v>3</v>
      </c>
      <c r="R17" s="34">
        <v>3</v>
      </c>
      <c r="S17" s="34">
        <v>3</v>
      </c>
      <c r="T17" s="35"/>
      <c r="U17" s="36"/>
      <c r="V17" s="37">
        <v>3</v>
      </c>
      <c r="W17" s="37">
        <v>3</v>
      </c>
      <c r="X17" s="37">
        <v>3</v>
      </c>
      <c r="Y17" s="37">
        <v>3</v>
      </c>
      <c r="Z17" s="37">
        <v>3</v>
      </c>
      <c r="AA17" s="37">
        <v>3</v>
      </c>
      <c r="AB17" s="37">
        <v>3</v>
      </c>
      <c r="AC17" s="37">
        <v>3</v>
      </c>
      <c r="AD17" s="37">
        <v>3</v>
      </c>
      <c r="AE17" s="37">
        <v>3</v>
      </c>
      <c r="AF17" s="37">
        <v>3</v>
      </c>
      <c r="AG17" s="37">
        <v>3</v>
      </c>
      <c r="AH17" s="37">
        <v>3</v>
      </c>
      <c r="AI17" s="37">
        <v>3</v>
      </c>
      <c r="AJ17" s="37">
        <v>3</v>
      </c>
      <c r="AK17" s="37">
        <v>3</v>
      </c>
      <c r="AL17" s="37">
        <v>3</v>
      </c>
      <c r="AM17" s="37">
        <v>3</v>
      </c>
      <c r="AN17" s="37">
        <v>3</v>
      </c>
      <c r="AO17" s="37">
        <v>3</v>
      </c>
      <c r="AP17" s="37">
        <v>3</v>
      </c>
      <c r="AQ17" s="37">
        <v>4</v>
      </c>
      <c r="AR17" s="37">
        <v>3</v>
      </c>
      <c r="AS17" s="38"/>
      <c r="AT17" s="38"/>
      <c r="AU17" s="36"/>
      <c r="AV17" s="36"/>
      <c r="AW17" s="36"/>
      <c r="AX17" s="36"/>
      <c r="AY17" s="36"/>
      <c r="AZ17" s="36"/>
      <c r="BA17" s="36"/>
      <c r="BB17" s="36"/>
      <c r="BC17" s="36"/>
      <c r="BD17" s="36"/>
      <c r="BE17" s="31">
        <f t="shared" si="5"/>
        <v>118</v>
      </c>
    </row>
    <row r="18" spans="1:57" ht="15.75" thickBot="1" x14ac:dyDescent="0.3">
      <c r="A18" s="853"/>
      <c r="B18" s="855"/>
      <c r="C18" s="40" t="s">
        <v>203</v>
      </c>
      <c r="D18" s="34">
        <v>2</v>
      </c>
      <c r="E18" s="34">
        <v>1</v>
      </c>
      <c r="F18" s="34">
        <v>2</v>
      </c>
      <c r="G18" s="34">
        <v>1</v>
      </c>
      <c r="H18" s="34">
        <v>2</v>
      </c>
      <c r="I18" s="34">
        <v>1</v>
      </c>
      <c r="J18" s="34">
        <v>2</v>
      </c>
      <c r="K18" s="34">
        <v>1</v>
      </c>
      <c r="L18" s="34">
        <v>2</v>
      </c>
      <c r="M18" s="34">
        <v>1</v>
      </c>
      <c r="N18" s="34">
        <v>2</v>
      </c>
      <c r="O18" s="34">
        <v>1</v>
      </c>
      <c r="P18" s="34">
        <v>2</v>
      </c>
      <c r="Q18" s="34">
        <v>1</v>
      </c>
      <c r="R18" s="34">
        <v>2</v>
      </c>
      <c r="S18" s="34">
        <v>1</v>
      </c>
      <c r="T18" s="35"/>
      <c r="U18" s="36"/>
      <c r="V18" s="37">
        <v>2</v>
      </c>
      <c r="W18" s="34">
        <v>1</v>
      </c>
      <c r="X18" s="34">
        <v>2</v>
      </c>
      <c r="Y18" s="34">
        <v>1</v>
      </c>
      <c r="Z18" s="34">
        <v>2</v>
      </c>
      <c r="AA18" s="34">
        <v>1</v>
      </c>
      <c r="AB18" s="34">
        <v>2</v>
      </c>
      <c r="AC18" s="34">
        <v>1</v>
      </c>
      <c r="AD18" s="34">
        <v>2</v>
      </c>
      <c r="AE18" s="34">
        <v>1</v>
      </c>
      <c r="AF18" s="34">
        <v>2</v>
      </c>
      <c r="AG18" s="34">
        <v>1</v>
      </c>
      <c r="AH18" s="34">
        <v>2</v>
      </c>
      <c r="AI18" s="34">
        <v>1</v>
      </c>
      <c r="AJ18" s="34">
        <v>2</v>
      </c>
      <c r="AK18" s="34">
        <v>1</v>
      </c>
      <c r="AL18" s="34">
        <v>2</v>
      </c>
      <c r="AM18" s="34">
        <v>1</v>
      </c>
      <c r="AN18" s="34">
        <v>2</v>
      </c>
      <c r="AO18" s="34">
        <v>1</v>
      </c>
      <c r="AP18" s="34">
        <v>2</v>
      </c>
      <c r="AQ18" s="34">
        <v>1</v>
      </c>
      <c r="AR18" s="34">
        <v>2</v>
      </c>
      <c r="AS18" s="38"/>
      <c r="AT18" s="38"/>
      <c r="AU18" s="36"/>
      <c r="AV18" s="36"/>
      <c r="AW18" s="36"/>
      <c r="AX18" s="36"/>
      <c r="AY18" s="36"/>
      <c r="AZ18" s="36"/>
      <c r="BA18" s="36"/>
      <c r="BB18" s="36"/>
      <c r="BC18" s="36"/>
      <c r="BD18" s="36"/>
      <c r="BE18" s="31">
        <f t="shared" si="5"/>
        <v>59</v>
      </c>
    </row>
    <row r="19" spans="1:57" x14ac:dyDescent="0.25">
      <c r="A19" s="845" t="s">
        <v>164</v>
      </c>
      <c r="B19" s="847" t="s">
        <v>33</v>
      </c>
      <c r="C19" s="33" t="s">
        <v>202</v>
      </c>
      <c r="D19" s="34">
        <v>3</v>
      </c>
      <c r="E19" s="34">
        <v>3</v>
      </c>
      <c r="F19" s="34">
        <v>3</v>
      </c>
      <c r="G19" s="34">
        <v>3</v>
      </c>
      <c r="H19" s="34">
        <v>3</v>
      </c>
      <c r="I19" s="34">
        <v>3</v>
      </c>
      <c r="J19" s="34">
        <v>3</v>
      </c>
      <c r="K19" s="34">
        <v>3</v>
      </c>
      <c r="L19" s="34">
        <v>3</v>
      </c>
      <c r="M19" s="34">
        <v>3</v>
      </c>
      <c r="N19" s="34">
        <v>3</v>
      </c>
      <c r="O19" s="34">
        <v>3</v>
      </c>
      <c r="P19" s="34">
        <v>3</v>
      </c>
      <c r="Q19" s="34">
        <v>3</v>
      </c>
      <c r="R19" s="34">
        <v>3</v>
      </c>
      <c r="S19" s="34">
        <v>3</v>
      </c>
      <c r="T19" s="35"/>
      <c r="U19" s="36"/>
      <c r="V19" s="37">
        <v>3</v>
      </c>
      <c r="W19" s="34">
        <v>3</v>
      </c>
      <c r="X19" s="34">
        <v>3</v>
      </c>
      <c r="Y19" s="34">
        <v>3</v>
      </c>
      <c r="Z19" s="34">
        <v>3</v>
      </c>
      <c r="AA19" s="34">
        <v>4</v>
      </c>
      <c r="AB19" s="34">
        <v>3</v>
      </c>
      <c r="AC19" s="34">
        <v>3</v>
      </c>
      <c r="AD19" s="34">
        <v>3</v>
      </c>
      <c r="AE19" s="34">
        <v>3</v>
      </c>
      <c r="AF19" s="34">
        <v>3</v>
      </c>
      <c r="AG19" s="34">
        <v>3</v>
      </c>
      <c r="AH19" s="34">
        <v>3</v>
      </c>
      <c r="AI19" s="34">
        <v>3</v>
      </c>
      <c r="AJ19" s="34">
        <v>3</v>
      </c>
      <c r="AK19" s="34">
        <v>3</v>
      </c>
      <c r="AL19" s="34">
        <v>3</v>
      </c>
      <c r="AM19" s="34">
        <v>3</v>
      </c>
      <c r="AN19" s="34">
        <v>3</v>
      </c>
      <c r="AO19" s="34">
        <v>3</v>
      </c>
      <c r="AP19" s="34">
        <v>3</v>
      </c>
      <c r="AQ19" s="34">
        <v>3</v>
      </c>
      <c r="AR19" s="34">
        <v>3</v>
      </c>
      <c r="AS19" s="38"/>
      <c r="AT19" s="38"/>
      <c r="AU19" s="36"/>
      <c r="AV19" s="36"/>
      <c r="AW19" s="36"/>
      <c r="AX19" s="36"/>
      <c r="AY19" s="36"/>
      <c r="AZ19" s="36"/>
      <c r="BA19" s="36"/>
      <c r="BB19" s="36"/>
      <c r="BC19" s="36"/>
      <c r="BD19" s="36"/>
      <c r="BE19" s="31">
        <f t="shared" si="5"/>
        <v>118</v>
      </c>
    </row>
    <row r="20" spans="1:57" ht="15.75" thickBot="1" x14ac:dyDescent="0.3">
      <c r="A20" s="853"/>
      <c r="B20" s="856"/>
      <c r="C20" s="33" t="s">
        <v>203</v>
      </c>
      <c r="D20" s="34">
        <v>2</v>
      </c>
      <c r="E20" s="34">
        <v>1</v>
      </c>
      <c r="F20" s="34">
        <v>2</v>
      </c>
      <c r="G20" s="34">
        <v>1</v>
      </c>
      <c r="H20" s="34">
        <v>2</v>
      </c>
      <c r="I20" s="34">
        <v>1</v>
      </c>
      <c r="J20" s="34">
        <v>2</v>
      </c>
      <c r="K20" s="34">
        <v>1</v>
      </c>
      <c r="L20" s="34">
        <v>2</v>
      </c>
      <c r="M20" s="34">
        <v>1</v>
      </c>
      <c r="N20" s="34">
        <v>2</v>
      </c>
      <c r="O20" s="34">
        <v>1</v>
      </c>
      <c r="P20" s="34">
        <v>2</v>
      </c>
      <c r="Q20" s="34">
        <v>1</v>
      </c>
      <c r="R20" s="34">
        <v>1</v>
      </c>
      <c r="S20" s="34">
        <v>2</v>
      </c>
      <c r="T20" s="35"/>
      <c r="U20" s="36"/>
      <c r="V20" s="37">
        <v>1</v>
      </c>
      <c r="W20" s="34">
        <v>2</v>
      </c>
      <c r="X20" s="34">
        <v>1</v>
      </c>
      <c r="Y20" s="34">
        <v>2</v>
      </c>
      <c r="Z20" s="34">
        <v>1</v>
      </c>
      <c r="AA20" s="34">
        <v>2</v>
      </c>
      <c r="AB20" s="34">
        <v>1</v>
      </c>
      <c r="AC20" s="34">
        <v>2</v>
      </c>
      <c r="AD20" s="34">
        <v>1</v>
      </c>
      <c r="AE20" s="34">
        <v>2</v>
      </c>
      <c r="AF20" s="34">
        <v>1</v>
      </c>
      <c r="AG20" s="34">
        <v>2</v>
      </c>
      <c r="AH20" s="34">
        <v>1</v>
      </c>
      <c r="AI20" s="34">
        <v>2</v>
      </c>
      <c r="AJ20" s="34">
        <v>1</v>
      </c>
      <c r="AK20" s="34">
        <v>2</v>
      </c>
      <c r="AL20" s="34">
        <v>1</v>
      </c>
      <c r="AM20" s="34">
        <v>2</v>
      </c>
      <c r="AN20" s="34">
        <v>1</v>
      </c>
      <c r="AO20" s="34">
        <v>2</v>
      </c>
      <c r="AP20" s="34">
        <v>2</v>
      </c>
      <c r="AQ20" s="34">
        <v>2</v>
      </c>
      <c r="AR20" s="34">
        <v>1</v>
      </c>
      <c r="AS20" s="38"/>
      <c r="AT20" s="38"/>
      <c r="AU20" s="36"/>
      <c r="AV20" s="36"/>
      <c r="AW20" s="36"/>
      <c r="AX20" s="36"/>
      <c r="AY20" s="36"/>
      <c r="AZ20" s="36"/>
      <c r="BA20" s="36"/>
      <c r="BB20" s="36"/>
      <c r="BC20" s="36"/>
      <c r="BD20" s="36"/>
      <c r="BE20" s="31">
        <f t="shared" si="5"/>
        <v>59</v>
      </c>
    </row>
    <row r="21" spans="1:57" x14ac:dyDescent="0.25">
      <c r="A21" s="845" t="s">
        <v>165</v>
      </c>
      <c r="B21" s="847" t="s">
        <v>305</v>
      </c>
      <c r="C21" s="33" t="s">
        <v>202</v>
      </c>
      <c r="D21" s="34">
        <v>0</v>
      </c>
      <c r="E21" s="34">
        <v>0</v>
      </c>
      <c r="F21" s="34">
        <v>0</v>
      </c>
      <c r="G21" s="34">
        <v>0</v>
      </c>
      <c r="H21" s="34">
        <v>0</v>
      </c>
      <c r="I21" s="34">
        <v>0</v>
      </c>
      <c r="J21" s="34">
        <v>0</v>
      </c>
      <c r="K21" s="34">
        <v>0</v>
      </c>
      <c r="L21" s="34">
        <v>0</v>
      </c>
      <c r="M21" s="34">
        <v>0</v>
      </c>
      <c r="N21" s="34">
        <v>0</v>
      </c>
      <c r="O21" s="34">
        <v>0</v>
      </c>
      <c r="P21" s="34">
        <v>0</v>
      </c>
      <c r="Q21" s="34">
        <v>0</v>
      </c>
      <c r="R21" s="34">
        <v>0</v>
      </c>
      <c r="S21" s="34">
        <v>0</v>
      </c>
      <c r="T21" s="35"/>
      <c r="U21" s="36"/>
      <c r="V21" s="37">
        <v>3</v>
      </c>
      <c r="W21" s="34">
        <v>3</v>
      </c>
      <c r="X21" s="34">
        <v>4</v>
      </c>
      <c r="Y21" s="34">
        <v>4</v>
      </c>
      <c r="Z21" s="34">
        <v>3</v>
      </c>
      <c r="AA21" s="34">
        <v>3</v>
      </c>
      <c r="AB21" s="34">
        <v>3</v>
      </c>
      <c r="AC21" s="34">
        <v>3</v>
      </c>
      <c r="AD21" s="34">
        <v>3</v>
      </c>
      <c r="AE21" s="34">
        <v>3</v>
      </c>
      <c r="AF21" s="34">
        <v>3</v>
      </c>
      <c r="AG21" s="34">
        <v>4</v>
      </c>
      <c r="AH21" s="34">
        <v>3</v>
      </c>
      <c r="AI21" s="34">
        <v>3</v>
      </c>
      <c r="AJ21" s="34">
        <v>4</v>
      </c>
      <c r="AK21" s="34">
        <v>3</v>
      </c>
      <c r="AL21" s="34">
        <v>3</v>
      </c>
      <c r="AM21" s="34">
        <v>4</v>
      </c>
      <c r="AN21" s="34">
        <v>3</v>
      </c>
      <c r="AO21" s="34">
        <v>3</v>
      </c>
      <c r="AP21" s="34">
        <v>4</v>
      </c>
      <c r="AQ21" s="34">
        <v>3</v>
      </c>
      <c r="AR21" s="34">
        <v>4</v>
      </c>
      <c r="AS21" s="38"/>
      <c r="AT21" s="38"/>
      <c r="AU21" s="36"/>
      <c r="AV21" s="36"/>
      <c r="AW21" s="36"/>
      <c r="AX21" s="36"/>
      <c r="AY21" s="36"/>
      <c r="AZ21" s="36"/>
      <c r="BA21" s="36"/>
      <c r="BB21" s="36"/>
      <c r="BC21" s="36"/>
      <c r="BD21" s="36"/>
      <c r="BE21" s="31">
        <f t="shared" si="5"/>
        <v>76</v>
      </c>
    </row>
    <row r="22" spans="1:57" ht="15.75" thickBot="1" x14ac:dyDescent="0.3">
      <c r="A22" s="853"/>
      <c r="B22" s="856"/>
      <c r="C22" s="33" t="s">
        <v>203</v>
      </c>
      <c r="D22" s="34">
        <v>0</v>
      </c>
      <c r="E22" s="34">
        <v>0</v>
      </c>
      <c r="F22" s="34">
        <v>0</v>
      </c>
      <c r="G22" s="34">
        <v>0</v>
      </c>
      <c r="H22" s="34">
        <v>0</v>
      </c>
      <c r="I22" s="34">
        <v>0</v>
      </c>
      <c r="J22" s="34">
        <v>0</v>
      </c>
      <c r="K22" s="34">
        <v>0</v>
      </c>
      <c r="L22" s="34">
        <v>0</v>
      </c>
      <c r="M22" s="34">
        <v>0</v>
      </c>
      <c r="N22" s="34">
        <v>0</v>
      </c>
      <c r="O22" s="34">
        <v>0</v>
      </c>
      <c r="P22" s="34">
        <v>0</v>
      </c>
      <c r="Q22" s="34">
        <v>0</v>
      </c>
      <c r="R22" s="34">
        <v>0</v>
      </c>
      <c r="S22" s="34">
        <v>0</v>
      </c>
      <c r="T22" s="35"/>
      <c r="U22" s="36"/>
      <c r="V22" s="37">
        <v>2</v>
      </c>
      <c r="W22" s="34">
        <v>2</v>
      </c>
      <c r="X22" s="34">
        <v>1</v>
      </c>
      <c r="Y22" s="34">
        <v>2</v>
      </c>
      <c r="Z22" s="34">
        <v>1</v>
      </c>
      <c r="AA22" s="34">
        <v>2</v>
      </c>
      <c r="AB22" s="34">
        <v>1</v>
      </c>
      <c r="AC22" s="34">
        <v>2</v>
      </c>
      <c r="AD22" s="34">
        <v>1</v>
      </c>
      <c r="AE22" s="34">
        <v>2</v>
      </c>
      <c r="AF22" s="34">
        <v>1</v>
      </c>
      <c r="AG22" s="34">
        <v>2</v>
      </c>
      <c r="AH22" s="34">
        <v>1</v>
      </c>
      <c r="AI22" s="34">
        <v>2</v>
      </c>
      <c r="AJ22" s="34">
        <v>1</v>
      </c>
      <c r="AK22" s="34">
        <v>2</v>
      </c>
      <c r="AL22" s="34">
        <v>1</v>
      </c>
      <c r="AM22" s="34">
        <v>2</v>
      </c>
      <c r="AN22" s="34">
        <v>2</v>
      </c>
      <c r="AO22" s="34">
        <v>2</v>
      </c>
      <c r="AP22" s="34">
        <v>2</v>
      </c>
      <c r="AQ22" s="34">
        <v>2</v>
      </c>
      <c r="AR22" s="34">
        <v>2</v>
      </c>
      <c r="AS22" s="38"/>
      <c r="AT22" s="38"/>
      <c r="AU22" s="36"/>
      <c r="AV22" s="36"/>
      <c r="AW22" s="36"/>
      <c r="AX22" s="36"/>
      <c r="AY22" s="36"/>
      <c r="AZ22" s="36"/>
      <c r="BA22" s="36"/>
      <c r="BB22" s="36"/>
      <c r="BC22" s="36"/>
      <c r="BD22" s="36"/>
      <c r="BE22" s="31">
        <f t="shared" si="5"/>
        <v>38</v>
      </c>
    </row>
    <row r="23" spans="1:57" x14ac:dyDescent="0.25">
      <c r="A23" s="845" t="s">
        <v>166</v>
      </c>
      <c r="B23" s="847" t="s">
        <v>34</v>
      </c>
      <c r="C23" s="33" t="s">
        <v>202</v>
      </c>
      <c r="D23" s="34">
        <v>0</v>
      </c>
      <c r="E23" s="34">
        <v>0</v>
      </c>
      <c r="F23" s="34">
        <v>0</v>
      </c>
      <c r="G23" s="34">
        <v>0</v>
      </c>
      <c r="H23" s="34">
        <v>0</v>
      </c>
      <c r="I23" s="34">
        <v>0</v>
      </c>
      <c r="J23" s="34">
        <v>0</v>
      </c>
      <c r="K23" s="34">
        <v>0</v>
      </c>
      <c r="L23" s="34">
        <v>0</v>
      </c>
      <c r="M23" s="34">
        <v>0</v>
      </c>
      <c r="N23" s="34">
        <v>0</v>
      </c>
      <c r="O23" s="34">
        <v>0</v>
      </c>
      <c r="P23" s="34">
        <v>0</v>
      </c>
      <c r="Q23" s="34">
        <v>0</v>
      </c>
      <c r="R23" s="34">
        <v>0</v>
      </c>
      <c r="S23" s="34">
        <v>0</v>
      </c>
      <c r="T23" s="35"/>
      <c r="U23" s="36"/>
      <c r="V23" s="37">
        <v>2</v>
      </c>
      <c r="W23" s="34">
        <v>2</v>
      </c>
      <c r="X23" s="34">
        <v>2</v>
      </c>
      <c r="Y23" s="34">
        <v>2</v>
      </c>
      <c r="Z23" s="34">
        <v>2</v>
      </c>
      <c r="AA23" s="34">
        <v>2</v>
      </c>
      <c r="AB23" s="34">
        <v>2</v>
      </c>
      <c r="AC23" s="34">
        <v>2</v>
      </c>
      <c r="AD23" s="34">
        <v>2</v>
      </c>
      <c r="AE23" s="34">
        <v>2</v>
      </c>
      <c r="AF23" s="34">
        <v>2</v>
      </c>
      <c r="AG23" s="34">
        <v>2</v>
      </c>
      <c r="AH23" s="34">
        <v>2</v>
      </c>
      <c r="AI23" s="34">
        <v>2</v>
      </c>
      <c r="AJ23" s="34">
        <v>2</v>
      </c>
      <c r="AK23" s="34">
        <v>2</v>
      </c>
      <c r="AL23" s="34">
        <v>2</v>
      </c>
      <c r="AM23" s="34">
        <v>2</v>
      </c>
      <c r="AN23" s="34">
        <v>2</v>
      </c>
      <c r="AO23" s="34">
        <v>2</v>
      </c>
      <c r="AP23" s="34">
        <v>0</v>
      </c>
      <c r="AQ23" s="34">
        <v>0</v>
      </c>
      <c r="AR23" s="34">
        <v>0</v>
      </c>
      <c r="AS23" s="38"/>
      <c r="AT23" s="38"/>
      <c r="AU23" s="36"/>
      <c r="AV23" s="36"/>
      <c r="AW23" s="36"/>
      <c r="AX23" s="36"/>
      <c r="AY23" s="36"/>
      <c r="AZ23" s="36"/>
      <c r="BA23" s="36"/>
      <c r="BB23" s="36"/>
      <c r="BC23" s="36"/>
      <c r="BD23" s="36"/>
      <c r="BE23" s="31">
        <f t="shared" si="5"/>
        <v>40</v>
      </c>
    </row>
    <row r="24" spans="1:57" ht="15.75" thickBot="1" x14ac:dyDescent="0.3">
      <c r="A24" s="853"/>
      <c r="B24" s="856"/>
      <c r="C24" s="33" t="s">
        <v>203</v>
      </c>
      <c r="D24" s="34">
        <v>0</v>
      </c>
      <c r="E24" s="34">
        <v>0</v>
      </c>
      <c r="F24" s="34">
        <v>0</v>
      </c>
      <c r="G24" s="34">
        <v>0</v>
      </c>
      <c r="H24" s="34">
        <v>0</v>
      </c>
      <c r="I24" s="34">
        <v>0</v>
      </c>
      <c r="J24" s="34">
        <v>0</v>
      </c>
      <c r="K24" s="34">
        <v>0</v>
      </c>
      <c r="L24" s="34">
        <v>0</v>
      </c>
      <c r="M24" s="34">
        <v>0</v>
      </c>
      <c r="N24" s="34">
        <v>0</v>
      </c>
      <c r="O24" s="34">
        <v>0</v>
      </c>
      <c r="P24" s="34">
        <v>0</v>
      </c>
      <c r="Q24" s="34">
        <v>0</v>
      </c>
      <c r="R24" s="34">
        <v>0</v>
      </c>
      <c r="S24" s="34">
        <v>0</v>
      </c>
      <c r="T24" s="35"/>
      <c r="U24" s="36"/>
      <c r="V24" s="37">
        <v>1</v>
      </c>
      <c r="W24" s="34">
        <v>1</v>
      </c>
      <c r="X24" s="34">
        <v>1</v>
      </c>
      <c r="Y24" s="34">
        <v>1</v>
      </c>
      <c r="Z24" s="34">
        <v>1</v>
      </c>
      <c r="AA24" s="34">
        <v>1</v>
      </c>
      <c r="AB24" s="34">
        <v>1</v>
      </c>
      <c r="AC24" s="34">
        <v>1</v>
      </c>
      <c r="AD24" s="34">
        <v>1</v>
      </c>
      <c r="AE24" s="34">
        <v>1</v>
      </c>
      <c r="AF24" s="34">
        <v>1</v>
      </c>
      <c r="AG24" s="34">
        <v>1</v>
      </c>
      <c r="AH24" s="34">
        <v>1</v>
      </c>
      <c r="AI24" s="34">
        <v>1</v>
      </c>
      <c r="AJ24" s="34">
        <v>1</v>
      </c>
      <c r="AK24" s="34">
        <v>1</v>
      </c>
      <c r="AL24" s="34">
        <v>1</v>
      </c>
      <c r="AM24" s="34">
        <v>1</v>
      </c>
      <c r="AN24" s="34">
        <v>1</v>
      </c>
      <c r="AO24" s="34">
        <v>1</v>
      </c>
      <c r="AP24" s="34">
        <v>0</v>
      </c>
      <c r="AQ24" s="34">
        <v>0</v>
      </c>
      <c r="AR24" s="34">
        <v>0</v>
      </c>
      <c r="AS24" s="38"/>
      <c r="AT24" s="38"/>
      <c r="AU24" s="36"/>
      <c r="AV24" s="36"/>
      <c r="AW24" s="36"/>
      <c r="AX24" s="36"/>
      <c r="AY24" s="36"/>
      <c r="AZ24" s="36"/>
      <c r="BA24" s="36"/>
      <c r="BB24" s="36"/>
      <c r="BC24" s="36"/>
      <c r="BD24" s="36"/>
      <c r="BE24" s="31">
        <f t="shared" si="5"/>
        <v>20</v>
      </c>
    </row>
    <row r="25" spans="1:57" x14ac:dyDescent="0.25">
      <c r="A25" s="845" t="s">
        <v>167</v>
      </c>
      <c r="B25" s="854" t="s">
        <v>158</v>
      </c>
      <c r="C25" s="40" t="s">
        <v>202</v>
      </c>
      <c r="D25" s="34">
        <v>2</v>
      </c>
      <c r="E25" s="34">
        <v>2</v>
      </c>
      <c r="F25" s="34">
        <v>2</v>
      </c>
      <c r="G25" s="34">
        <v>2</v>
      </c>
      <c r="H25" s="34">
        <v>2</v>
      </c>
      <c r="I25" s="34">
        <v>2</v>
      </c>
      <c r="J25" s="34">
        <v>2</v>
      </c>
      <c r="K25" s="34">
        <v>2</v>
      </c>
      <c r="L25" s="34">
        <v>2</v>
      </c>
      <c r="M25" s="34">
        <v>2</v>
      </c>
      <c r="N25" s="34">
        <v>2</v>
      </c>
      <c r="O25" s="34">
        <v>2</v>
      </c>
      <c r="P25" s="34">
        <v>2</v>
      </c>
      <c r="Q25" s="34">
        <v>2</v>
      </c>
      <c r="R25" s="34">
        <v>2</v>
      </c>
      <c r="S25" s="34">
        <v>2</v>
      </c>
      <c r="T25" s="35"/>
      <c r="U25" s="36"/>
      <c r="V25" s="37">
        <v>2</v>
      </c>
      <c r="W25" s="37">
        <v>2</v>
      </c>
      <c r="X25" s="37">
        <v>2</v>
      </c>
      <c r="Y25" s="37">
        <v>2</v>
      </c>
      <c r="Z25" s="37">
        <v>2</v>
      </c>
      <c r="AA25" s="37">
        <v>2</v>
      </c>
      <c r="AB25" s="37">
        <v>2</v>
      </c>
      <c r="AC25" s="37">
        <v>2</v>
      </c>
      <c r="AD25" s="37">
        <v>2</v>
      </c>
      <c r="AE25" s="37">
        <v>2</v>
      </c>
      <c r="AF25" s="37">
        <v>2</v>
      </c>
      <c r="AG25" s="37">
        <v>2</v>
      </c>
      <c r="AH25" s="37">
        <v>2</v>
      </c>
      <c r="AI25" s="37">
        <v>2</v>
      </c>
      <c r="AJ25" s="37">
        <v>2</v>
      </c>
      <c r="AK25" s="37">
        <v>2</v>
      </c>
      <c r="AL25" s="37">
        <v>2</v>
      </c>
      <c r="AM25" s="37">
        <v>2</v>
      </c>
      <c r="AN25" s="37">
        <v>2</v>
      </c>
      <c r="AO25" s="37">
        <v>2</v>
      </c>
      <c r="AP25" s="37">
        <v>2</v>
      </c>
      <c r="AQ25" s="37">
        <v>2</v>
      </c>
      <c r="AR25" s="37">
        <v>2</v>
      </c>
      <c r="AS25" s="38"/>
      <c r="AT25" s="38"/>
      <c r="AU25" s="36"/>
      <c r="AV25" s="36"/>
      <c r="AW25" s="36"/>
      <c r="AX25" s="36"/>
      <c r="AY25" s="36"/>
      <c r="AZ25" s="36"/>
      <c r="BA25" s="36"/>
      <c r="BB25" s="36"/>
      <c r="BC25" s="36"/>
      <c r="BD25" s="36"/>
      <c r="BE25" s="31">
        <f t="shared" si="5"/>
        <v>78</v>
      </c>
    </row>
    <row r="26" spans="1:57" ht="15.75" thickBot="1" x14ac:dyDescent="0.3">
      <c r="A26" s="853"/>
      <c r="B26" s="855"/>
      <c r="C26" s="40" t="s">
        <v>203</v>
      </c>
      <c r="D26" s="34">
        <v>1</v>
      </c>
      <c r="E26" s="34">
        <v>1</v>
      </c>
      <c r="F26" s="34">
        <v>1</v>
      </c>
      <c r="G26" s="34">
        <v>1</v>
      </c>
      <c r="H26" s="34">
        <v>1</v>
      </c>
      <c r="I26" s="34">
        <v>1</v>
      </c>
      <c r="J26" s="34">
        <v>1</v>
      </c>
      <c r="K26" s="34">
        <v>1</v>
      </c>
      <c r="L26" s="34">
        <v>1</v>
      </c>
      <c r="M26" s="34">
        <v>1</v>
      </c>
      <c r="N26" s="34">
        <v>1</v>
      </c>
      <c r="O26" s="34">
        <v>1</v>
      </c>
      <c r="P26" s="34">
        <v>1</v>
      </c>
      <c r="Q26" s="34">
        <v>1</v>
      </c>
      <c r="R26" s="34">
        <v>1</v>
      </c>
      <c r="S26" s="34">
        <v>1</v>
      </c>
      <c r="T26" s="35"/>
      <c r="U26" s="36"/>
      <c r="V26" s="37">
        <v>1</v>
      </c>
      <c r="W26" s="37">
        <v>1</v>
      </c>
      <c r="X26" s="37">
        <v>1</v>
      </c>
      <c r="Y26" s="37">
        <v>1</v>
      </c>
      <c r="Z26" s="37">
        <v>1</v>
      </c>
      <c r="AA26" s="37">
        <v>1</v>
      </c>
      <c r="AB26" s="37">
        <v>1</v>
      </c>
      <c r="AC26" s="37">
        <v>1</v>
      </c>
      <c r="AD26" s="37">
        <v>1</v>
      </c>
      <c r="AE26" s="37">
        <v>1</v>
      </c>
      <c r="AF26" s="37">
        <v>1</v>
      </c>
      <c r="AG26" s="37">
        <v>1</v>
      </c>
      <c r="AH26" s="37">
        <v>1</v>
      </c>
      <c r="AI26" s="37">
        <v>1</v>
      </c>
      <c r="AJ26" s="37">
        <v>1</v>
      </c>
      <c r="AK26" s="37">
        <v>1</v>
      </c>
      <c r="AL26" s="37">
        <v>1</v>
      </c>
      <c r="AM26" s="37">
        <v>1</v>
      </c>
      <c r="AN26" s="37">
        <v>1</v>
      </c>
      <c r="AO26" s="37">
        <v>1</v>
      </c>
      <c r="AP26" s="37">
        <v>1</v>
      </c>
      <c r="AQ26" s="37">
        <v>1</v>
      </c>
      <c r="AR26" s="37">
        <v>1</v>
      </c>
      <c r="AS26" s="38"/>
      <c r="AT26" s="38"/>
      <c r="AU26" s="36"/>
      <c r="AV26" s="36"/>
      <c r="AW26" s="36"/>
      <c r="AX26" s="36"/>
      <c r="AY26" s="36"/>
      <c r="AZ26" s="36"/>
      <c r="BA26" s="36"/>
      <c r="BB26" s="36"/>
      <c r="BC26" s="36"/>
      <c r="BD26" s="36"/>
      <c r="BE26" s="31">
        <f t="shared" si="5"/>
        <v>39</v>
      </c>
    </row>
    <row r="27" spans="1:57" x14ac:dyDescent="0.25">
      <c r="A27" s="845" t="s">
        <v>204</v>
      </c>
      <c r="B27" s="854" t="s">
        <v>35</v>
      </c>
      <c r="C27" s="40" t="s">
        <v>202</v>
      </c>
      <c r="D27" s="34">
        <v>4</v>
      </c>
      <c r="E27" s="34">
        <v>4</v>
      </c>
      <c r="F27" s="34">
        <v>4</v>
      </c>
      <c r="G27" s="34">
        <v>4</v>
      </c>
      <c r="H27" s="34">
        <v>4</v>
      </c>
      <c r="I27" s="34">
        <v>4</v>
      </c>
      <c r="J27" s="34">
        <v>4</v>
      </c>
      <c r="K27" s="34">
        <v>4</v>
      </c>
      <c r="L27" s="34">
        <v>4</v>
      </c>
      <c r="M27" s="34">
        <v>4</v>
      </c>
      <c r="N27" s="34">
        <v>4</v>
      </c>
      <c r="O27" s="34">
        <v>4</v>
      </c>
      <c r="P27" s="34">
        <v>4</v>
      </c>
      <c r="Q27" s="34">
        <v>4</v>
      </c>
      <c r="R27" s="34">
        <v>4</v>
      </c>
      <c r="S27" s="34">
        <v>4</v>
      </c>
      <c r="T27" s="35"/>
      <c r="U27" s="36"/>
      <c r="V27" s="37">
        <v>3</v>
      </c>
      <c r="W27" s="37">
        <v>3</v>
      </c>
      <c r="X27" s="37">
        <v>3</v>
      </c>
      <c r="Y27" s="37">
        <v>2</v>
      </c>
      <c r="Z27" s="37">
        <v>3</v>
      </c>
      <c r="AA27" s="37">
        <v>3</v>
      </c>
      <c r="AB27" s="37">
        <v>3</v>
      </c>
      <c r="AC27" s="37">
        <v>3</v>
      </c>
      <c r="AD27" s="37">
        <v>4</v>
      </c>
      <c r="AE27" s="37">
        <v>3</v>
      </c>
      <c r="AF27" s="37">
        <v>3</v>
      </c>
      <c r="AG27" s="37">
        <v>3</v>
      </c>
      <c r="AH27" s="37">
        <v>3</v>
      </c>
      <c r="AI27" s="37">
        <v>3</v>
      </c>
      <c r="AJ27" s="37">
        <v>3</v>
      </c>
      <c r="AK27" s="37">
        <v>3</v>
      </c>
      <c r="AL27" s="37">
        <v>3</v>
      </c>
      <c r="AM27" s="37">
        <v>3</v>
      </c>
      <c r="AN27" s="37">
        <v>3</v>
      </c>
      <c r="AO27" s="37">
        <v>3</v>
      </c>
      <c r="AP27" s="37">
        <v>3</v>
      </c>
      <c r="AQ27" s="37">
        <v>3</v>
      </c>
      <c r="AR27" s="37">
        <v>2</v>
      </c>
      <c r="AS27" s="38"/>
      <c r="AT27" s="38"/>
      <c r="AU27" s="36"/>
      <c r="AV27" s="36"/>
      <c r="AW27" s="36"/>
      <c r="AX27" s="36"/>
      <c r="AY27" s="36"/>
      <c r="AZ27" s="36"/>
      <c r="BA27" s="36"/>
      <c r="BB27" s="36"/>
      <c r="BC27" s="36"/>
      <c r="BD27" s="36"/>
      <c r="BE27" s="31">
        <f t="shared" si="5"/>
        <v>132</v>
      </c>
    </row>
    <row r="28" spans="1:57" ht="15.75" thickBot="1" x14ac:dyDescent="0.3">
      <c r="A28" s="853"/>
      <c r="B28" s="855"/>
      <c r="C28" s="40" t="s">
        <v>203</v>
      </c>
      <c r="D28" s="34">
        <v>2</v>
      </c>
      <c r="E28" s="34">
        <v>2</v>
      </c>
      <c r="F28" s="34">
        <v>2</v>
      </c>
      <c r="G28" s="34">
        <v>2</v>
      </c>
      <c r="H28" s="34">
        <v>2</v>
      </c>
      <c r="I28" s="34">
        <v>2</v>
      </c>
      <c r="J28" s="34">
        <v>2</v>
      </c>
      <c r="K28" s="34">
        <v>2</v>
      </c>
      <c r="L28" s="34">
        <v>2</v>
      </c>
      <c r="M28" s="34">
        <v>2</v>
      </c>
      <c r="N28" s="34">
        <v>2</v>
      </c>
      <c r="O28" s="34">
        <v>2</v>
      </c>
      <c r="P28" s="34">
        <v>2</v>
      </c>
      <c r="Q28" s="34">
        <v>2</v>
      </c>
      <c r="R28" s="34">
        <v>2</v>
      </c>
      <c r="S28" s="34">
        <v>2</v>
      </c>
      <c r="T28" s="35"/>
      <c r="U28" s="36"/>
      <c r="V28" s="37">
        <v>2</v>
      </c>
      <c r="W28" s="34">
        <v>1</v>
      </c>
      <c r="X28" s="34">
        <v>2</v>
      </c>
      <c r="Y28" s="34">
        <v>2</v>
      </c>
      <c r="Z28" s="34">
        <v>2</v>
      </c>
      <c r="AA28" s="34">
        <v>1</v>
      </c>
      <c r="AB28" s="34">
        <v>2</v>
      </c>
      <c r="AC28" s="34">
        <v>1</v>
      </c>
      <c r="AD28" s="34">
        <v>2</v>
      </c>
      <c r="AE28" s="34">
        <v>1</v>
      </c>
      <c r="AF28" s="34">
        <v>2</v>
      </c>
      <c r="AG28" s="34">
        <v>1</v>
      </c>
      <c r="AH28" s="34">
        <v>2</v>
      </c>
      <c r="AI28" s="34">
        <v>1</v>
      </c>
      <c r="AJ28" s="34">
        <v>2</v>
      </c>
      <c r="AK28" s="34">
        <v>1</v>
      </c>
      <c r="AL28" s="34">
        <v>1</v>
      </c>
      <c r="AM28" s="34">
        <v>1</v>
      </c>
      <c r="AN28" s="34">
        <v>1</v>
      </c>
      <c r="AO28" s="34">
        <v>1</v>
      </c>
      <c r="AP28" s="34">
        <v>1</v>
      </c>
      <c r="AQ28" s="34">
        <v>2</v>
      </c>
      <c r="AR28" s="34">
        <v>2</v>
      </c>
      <c r="AS28" s="38"/>
      <c r="AT28" s="38"/>
      <c r="AU28" s="36"/>
      <c r="AV28" s="36"/>
      <c r="AW28" s="36"/>
      <c r="AX28" s="36"/>
      <c r="AY28" s="36"/>
      <c r="AZ28" s="36"/>
      <c r="BA28" s="36"/>
      <c r="BB28" s="36"/>
      <c r="BC28" s="36"/>
      <c r="BD28" s="36"/>
      <c r="BE28" s="31">
        <f t="shared" si="5"/>
        <v>66</v>
      </c>
    </row>
    <row r="29" spans="1:57" x14ac:dyDescent="0.25">
      <c r="A29" s="845" t="s">
        <v>205</v>
      </c>
      <c r="B29" s="847" t="s">
        <v>36</v>
      </c>
      <c r="C29" s="33" t="s">
        <v>202</v>
      </c>
      <c r="D29" s="34">
        <v>4</v>
      </c>
      <c r="E29" s="34">
        <v>4</v>
      </c>
      <c r="F29" s="34">
        <v>4</v>
      </c>
      <c r="G29" s="34">
        <v>4</v>
      </c>
      <c r="H29" s="34">
        <v>4</v>
      </c>
      <c r="I29" s="34">
        <v>4</v>
      </c>
      <c r="J29" s="34">
        <v>4</v>
      </c>
      <c r="K29" s="34">
        <v>4</v>
      </c>
      <c r="L29" s="34">
        <v>4</v>
      </c>
      <c r="M29" s="34">
        <v>4</v>
      </c>
      <c r="N29" s="34">
        <v>4</v>
      </c>
      <c r="O29" s="34">
        <v>4</v>
      </c>
      <c r="P29" s="34">
        <v>4</v>
      </c>
      <c r="Q29" s="34">
        <v>4</v>
      </c>
      <c r="R29" s="34">
        <v>4</v>
      </c>
      <c r="S29" s="34">
        <v>4</v>
      </c>
      <c r="T29" s="35"/>
      <c r="U29" s="36"/>
      <c r="V29" s="37">
        <v>4</v>
      </c>
      <c r="W29" s="34">
        <v>4</v>
      </c>
      <c r="X29" s="34">
        <v>4</v>
      </c>
      <c r="Y29" s="34">
        <v>4</v>
      </c>
      <c r="Z29" s="34">
        <v>4</v>
      </c>
      <c r="AA29" s="34">
        <v>4</v>
      </c>
      <c r="AB29" s="34">
        <v>4</v>
      </c>
      <c r="AC29" s="34">
        <v>4</v>
      </c>
      <c r="AD29" s="34">
        <v>4</v>
      </c>
      <c r="AE29" s="34">
        <v>4</v>
      </c>
      <c r="AF29" s="34">
        <v>4</v>
      </c>
      <c r="AG29" s="34">
        <v>4</v>
      </c>
      <c r="AH29" s="34">
        <v>4</v>
      </c>
      <c r="AI29" s="34">
        <v>4</v>
      </c>
      <c r="AJ29" s="34">
        <v>4</v>
      </c>
      <c r="AK29" s="34">
        <v>4</v>
      </c>
      <c r="AL29" s="34">
        <v>4</v>
      </c>
      <c r="AM29" s="34">
        <v>4</v>
      </c>
      <c r="AN29" s="34">
        <v>4</v>
      </c>
      <c r="AO29" s="34">
        <v>4</v>
      </c>
      <c r="AP29" s="34">
        <v>4</v>
      </c>
      <c r="AQ29" s="34">
        <v>4</v>
      </c>
      <c r="AR29" s="34">
        <v>4</v>
      </c>
      <c r="AS29" s="38"/>
      <c r="AT29" s="38"/>
      <c r="AU29" s="36"/>
      <c r="AV29" s="36"/>
      <c r="AW29" s="36"/>
      <c r="AX29" s="36"/>
      <c r="AY29" s="36"/>
      <c r="AZ29" s="36"/>
      <c r="BA29" s="36"/>
      <c r="BB29" s="36"/>
      <c r="BC29" s="36"/>
      <c r="BD29" s="36"/>
      <c r="BE29" s="31">
        <f t="shared" si="5"/>
        <v>156</v>
      </c>
    </row>
    <row r="30" spans="1:57" ht="15.75" thickBot="1" x14ac:dyDescent="0.3">
      <c r="A30" s="853"/>
      <c r="B30" s="856"/>
      <c r="C30" s="33" t="s">
        <v>203</v>
      </c>
      <c r="D30" s="34">
        <v>2</v>
      </c>
      <c r="E30" s="34">
        <v>2</v>
      </c>
      <c r="F30" s="34">
        <v>2</v>
      </c>
      <c r="G30" s="34">
        <v>2</v>
      </c>
      <c r="H30" s="34">
        <v>2</v>
      </c>
      <c r="I30" s="34">
        <v>2</v>
      </c>
      <c r="J30" s="34">
        <v>2</v>
      </c>
      <c r="K30" s="34">
        <v>2</v>
      </c>
      <c r="L30" s="34">
        <v>2</v>
      </c>
      <c r="M30" s="34">
        <v>2</v>
      </c>
      <c r="N30" s="34">
        <v>2</v>
      </c>
      <c r="O30" s="34">
        <v>2</v>
      </c>
      <c r="P30" s="34">
        <v>2</v>
      </c>
      <c r="Q30" s="34">
        <v>2</v>
      </c>
      <c r="R30" s="34">
        <v>2</v>
      </c>
      <c r="S30" s="34">
        <v>2</v>
      </c>
      <c r="T30" s="35"/>
      <c r="U30" s="36"/>
      <c r="V30" s="37">
        <v>2</v>
      </c>
      <c r="W30" s="34">
        <v>2</v>
      </c>
      <c r="X30" s="34">
        <v>2</v>
      </c>
      <c r="Y30" s="34">
        <v>2</v>
      </c>
      <c r="Z30" s="34">
        <v>2</v>
      </c>
      <c r="AA30" s="34">
        <v>2</v>
      </c>
      <c r="AB30" s="34">
        <v>2</v>
      </c>
      <c r="AC30" s="34">
        <v>2</v>
      </c>
      <c r="AD30" s="34">
        <v>2</v>
      </c>
      <c r="AE30" s="34">
        <v>2</v>
      </c>
      <c r="AF30" s="34">
        <v>2</v>
      </c>
      <c r="AG30" s="34">
        <v>2</v>
      </c>
      <c r="AH30" s="34">
        <v>2</v>
      </c>
      <c r="AI30" s="34">
        <v>2</v>
      </c>
      <c r="AJ30" s="34">
        <v>2</v>
      </c>
      <c r="AK30" s="34">
        <v>2</v>
      </c>
      <c r="AL30" s="34">
        <v>2</v>
      </c>
      <c r="AM30" s="34">
        <v>2</v>
      </c>
      <c r="AN30" s="34">
        <v>2</v>
      </c>
      <c r="AO30" s="34">
        <v>2</v>
      </c>
      <c r="AP30" s="34">
        <v>2</v>
      </c>
      <c r="AQ30" s="34">
        <v>2</v>
      </c>
      <c r="AR30" s="34">
        <v>2</v>
      </c>
      <c r="AS30" s="38"/>
      <c r="AT30" s="38"/>
      <c r="AU30" s="36"/>
      <c r="AV30" s="36"/>
      <c r="AW30" s="36"/>
      <c r="AX30" s="36"/>
      <c r="AY30" s="36"/>
      <c r="AZ30" s="36"/>
      <c r="BA30" s="36"/>
      <c r="BB30" s="36"/>
      <c r="BC30" s="36"/>
      <c r="BD30" s="36"/>
      <c r="BE30" s="31">
        <f t="shared" si="5"/>
        <v>78</v>
      </c>
    </row>
    <row r="31" spans="1:57" x14ac:dyDescent="0.25">
      <c r="A31" s="845" t="s">
        <v>206</v>
      </c>
      <c r="B31" s="847" t="s">
        <v>37</v>
      </c>
      <c r="C31" s="33" t="s">
        <v>202</v>
      </c>
      <c r="D31" s="34">
        <v>4</v>
      </c>
      <c r="E31" s="34">
        <v>4</v>
      </c>
      <c r="F31" s="34">
        <v>4</v>
      </c>
      <c r="G31" s="34">
        <v>4</v>
      </c>
      <c r="H31" s="34">
        <v>4</v>
      </c>
      <c r="I31" s="34">
        <v>4</v>
      </c>
      <c r="J31" s="34">
        <v>4</v>
      </c>
      <c r="K31" s="34">
        <v>4</v>
      </c>
      <c r="L31" s="34">
        <v>4</v>
      </c>
      <c r="M31" s="34">
        <v>4</v>
      </c>
      <c r="N31" s="34">
        <v>4</v>
      </c>
      <c r="O31" s="34">
        <v>4</v>
      </c>
      <c r="P31" s="34">
        <v>4</v>
      </c>
      <c r="Q31" s="34">
        <v>4</v>
      </c>
      <c r="R31" s="34">
        <v>5</v>
      </c>
      <c r="S31" s="34">
        <v>5</v>
      </c>
      <c r="T31" s="35"/>
      <c r="U31" s="36"/>
      <c r="V31" s="37">
        <v>3</v>
      </c>
      <c r="W31" s="37">
        <v>3</v>
      </c>
      <c r="X31" s="37">
        <v>3</v>
      </c>
      <c r="Y31" s="37">
        <v>3</v>
      </c>
      <c r="Z31" s="37">
        <v>3</v>
      </c>
      <c r="AA31" s="37">
        <v>3</v>
      </c>
      <c r="AB31" s="37">
        <v>3</v>
      </c>
      <c r="AC31" s="37">
        <v>3</v>
      </c>
      <c r="AD31" s="37">
        <v>3</v>
      </c>
      <c r="AE31" s="37">
        <v>3</v>
      </c>
      <c r="AF31" s="37">
        <v>3</v>
      </c>
      <c r="AG31" s="37">
        <v>3</v>
      </c>
      <c r="AH31" s="37">
        <v>3</v>
      </c>
      <c r="AI31" s="37">
        <v>3</v>
      </c>
      <c r="AJ31" s="37">
        <v>3</v>
      </c>
      <c r="AK31" s="37">
        <v>3</v>
      </c>
      <c r="AL31" s="37">
        <v>3</v>
      </c>
      <c r="AM31" s="37">
        <v>3</v>
      </c>
      <c r="AN31" s="37">
        <v>3</v>
      </c>
      <c r="AO31" s="37">
        <v>3</v>
      </c>
      <c r="AP31" s="37">
        <v>4</v>
      </c>
      <c r="AQ31" s="37">
        <v>4</v>
      </c>
      <c r="AR31" s="37">
        <v>4</v>
      </c>
      <c r="AS31" s="38"/>
      <c r="AT31" s="38"/>
      <c r="AU31" s="36"/>
      <c r="AV31" s="36"/>
      <c r="AW31" s="36"/>
      <c r="AX31" s="36"/>
      <c r="AY31" s="36"/>
      <c r="AZ31" s="36"/>
      <c r="BA31" s="36"/>
      <c r="BB31" s="36"/>
      <c r="BC31" s="36"/>
      <c r="BD31" s="36"/>
      <c r="BE31" s="31">
        <f t="shared" si="5"/>
        <v>138</v>
      </c>
    </row>
    <row r="32" spans="1:57" ht="15.75" thickBot="1" x14ac:dyDescent="0.3">
      <c r="A32" s="846"/>
      <c r="B32" s="848"/>
      <c r="C32" s="43" t="s">
        <v>203</v>
      </c>
      <c r="D32" s="44">
        <v>2</v>
      </c>
      <c r="E32" s="44">
        <v>2</v>
      </c>
      <c r="F32" s="44">
        <v>2</v>
      </c>
      <c r="G32" s="44">
        <v>2</v>
      </c>
      <c r="H32" s="44">
        <v>2</v>
      </c>
      <c r="I32" s="44">
        <v>2</v>
      </c>
      <c r="J32" s="44">
        <v>2</v>
      </c>
      <c r="K32" s="44">
        <v>2</v>
      </c>
      <c r="L32" s="44">
        <v>2</v>
      </c>
      <c r="M32" s="44">
        <v>2</v>
      </c>
      <c r="N32" s="44">
        <v>2</v>
      </c>
      <c r="O32" s="44">
        <v>2</v>
      </c>
      <c r="P32" s="44">
        <v>2</v>
      </c>
      <c r="Q32" s="44">
        <v>2</v>
      </c>
      <c r="R32" s="44">
        <v>3</v>
      </c>
      <c r="S32" s="44">
        <v>2</v>
      </c>
      <c r="T32" s="45"/>
      <c r="U32" s="46"/>
      <c r="V32" s="47">
        <v>1</v>
      </c>
      <c r="W32" s="44">
        <v>2</v>
      </c>
      <c r="X32" s="44">
        <v>2</v>
      </c>
      <c r="Y32" s="44">
        <v>1</v>
      </c>
      <c r="Z32" s="44">
        <v>2</v>
      </c>
      <c r="AA32" s="44">
        <v>2</v>
      </c>
      <c r="AB32" s="44">
        <v>2</v>
      </c>
      <c r="AC32" s="44">
        <v>1</v>
      </c>
      <c r="AD32" s="44">
        <v>2</v>
      </c>
      <c r="AE32" s="44">
        <v>1</v>
      </c>
      <c r="AF32" s="44">
        <v>2</v>
      </c>
      <c r="AG32" s="44">
        <v>1</v>
      </c>
      <c r="AH32" s="44">
        <v>2</v>
      </c>
      <c r="AI32" s="44">
        <v>1</v>
      </c>
      <c r="AJ32" s="44">
        <v>2</v>
      </c>
      <c r="AK32" s="44">
        <v>1</v>
      </c>
      <c r="AL32" s="44">
        <v>2</v>
      </c>
      <c r="AM32" s="44">
        <v>1</v>
      </c>
      <c r="AN32" s="44">
        <v>2</v>
      </c>
      <c r="AO32" s="44">
        <v>1</v>
      </c>
      <c r="AP32" s="44">
        <v>2</v>
      </c>
      <c r="AQ32" s="44">
        <v>1</v>
      </c>
      <c r="AR32" s="44">
        <v>2</v>
      </c>
      <c r="AS32" s="48"/>
      <c r="AT32" s="48"/>
      <c r="AU32" s="46"/>
      <c r="AV32" s="46"/>
      <c r="AW32" s="46"/>
      <c r="AX32" s="46"/>
      <c r="AY32" s="46"/>
      <c r="AZ32" s="46"/>
      <c r="BA32" s="46"/>
      <c r="BB32" s="46"/>
      <c r="BC32" s="46"/>
      <c r="BD32" s="46"/>
      <c r="BE32" s="49">
        <f t="shared" si="5"/>
        <v>69</v>
      </c>
    </row>
    <row r="33" spans="1:57" x14ac:dyDescent="0.25">
      <c r="A33" s="849" t="s">
        <v>128</v>
      </c>
      <c r="B33" s="850"/>
      <c r="C33" s="50" t="s">
        <v>202</v>
      </c>
      <c r="D33" s="51">
        <f>D7</f>
        <v>36</v>
      </c>
      <c r="E33" s="51">
        <f t="shared" ref="E33:S34" si="6">E7</f>
        <v>36</v>
      </c>
      <c r="F33" s="51">
        <f t="shared" si="6"/>
        <v>36</v>
      </c>
      <c r="G33" s="51">
        <f t="shared" si="6"/>
        <v>36</v>
      </c>
      <c r="H33" s="51">
        <f t="shared" si="6"/>
        <v>36</v>
      </c>
      <c r="I33" s="51">
        <f t="shared" si="6"/>
        <v>36</v>
      </c>
      <c r="J33" s="51">
        <f t="shared" si="6"/>
        <v>36</v>
      </c>
      <c r="K33" s="51">
        <f t="shared" si="6"/>
        <v>36</v>
      </c>
      <c r="L33" s="51">
        <f t="shared" si="6"/>
        <v>36</v>
      </c>
      <c r="M33" s="51">
        <f t="shared" si="6"/>
        <v>36</v>
      </c>
      <c r="N33" s="51">
        <f t="shared" si="6"/>
        <v>36</v>
      </c>
      <c r="O33" s="51">
        <f t="shared" si="6"/>
        <v>36</v>
      </c>
      <c r="P33" s="51">
        <f t="shared" si="6"/>
        <v>36</v>
      </c>
      <c r="Q33" s="51">
        <f t="shared" si="6"/>
        <v>36</v>
      </c>
      <c r="R33" s="51">
        <f t="shared" si="6"/>
        <v>36</v>
      </c>
      <c r="S33" s="51">
        <f t="shared" si="6"/>
        <v>36</v>
      </c>
      <c r="T33" s="52"/>
      <c r="U33" s="53"/>
      <c r="V33" s="51">
        <f t="shared" ref="V33:AR34" si="7">V7</f>
        <v>36</v>
      </c>
      <c r="W33" s="51">
        <f t="shared" si="7"/>
        <v>36</v>
      </c>
      <c r="X33" s="51">
        <f t="shared" si="7"/>
        <v>36</v>
      </c>
      <c r="Y33" s="51">
        <f t="shared" si="7"/>
        <v>36</v>
      </c>
      <c r="Z33" s="51">
        <f t="shared" si="7"/>
        <v>36</v>
      </c>
      <c r="AA33" s="51">
        <f t="shared" si="7"/>
        <v>36</v>
      </c>
      <c r="AB33" s="51">
        <f t="shared" si="7"/>
        <v>36</v>
      </c>
      <c r="AC33" s="51">
        <f t="shared" si="7"/>
        <v>36</v>
      </c>
      <c r="AD33" s="51">
        <f t="shared" si="7"/>
        <v>36</v>
      </c>
      <c r="AE33" s="51">
        <f t="shared" si="7"/>
        <v>36</v>
      </c>
      <c r="AF33" s="51">
        <f t="shared" si="7"/>
        <v>36</v>
      </c>
      <c r="AG33" s="51">
        <f t="shared" si="7"/>
        <v>36</v>
      </c>
      <c r="AH33" s="51">
        <f t="shared" si="7"/>
        <v>36</v>
      </c>
      <c r="AI33" s="51">
        <f t="shared" si="7"/>
        <v>36</v>
      </c>
      <c r="AJ33" s="51">
        <f t="shared" si="7"/>
        <v>36</v>
      </c>
      <c r="AK33" s="51">
        <f t="shared" si="7"/>
        <v>36</v>
      </c>
      <c r="AL33" s="51">
        <f t="shared" si="7"/>
        <v>36</v>
      </c>
      <c r="AM33" s="51">
        <f t="shared" si="7"/>
        <v>36</v>
      </c>
      <c r="AN33" s="51">
        <f t="shared" si="7"/>
        <v>36</v>
      </c>
      <c r="AO33" s="51">
        <f t="shared" si="7"/>
        <v>36</v>
      </c>
      <c r="AP33" s="51">
        <f t="shared" si="7"/>
        <v>36</v>
      </c>
      <c r="AQ33" s="51">
        <f t="shared" si="7"/>
        <v>36</v>
      </c>
      <c r="AR33" s="51">
        <f t="shared" si="7"/>
        <v>36</v>
      </c>
      <c r="AS33" s="54"/>
      <c r="AT33" s="54"/>
      <c r="AU33" s="53"/>
      <c r="AV33" s="53"/>
      <c r="AW33" s="53"/>
      <c r="AX33" s="53"/>
      <c r="AY33" s="53"/>
      <c r="AZ33" s="53"/>
      <c r="BA33" s="53"/>
      <c r="BB33" s="53"/>
      <c r="BC33" s="53"/>
      <c r="BD33" s="53"/>
      <c r="BE33" s="55">
        <f>SUM(D33:BD33)</f>
        <v>1404</v>
      </c>
    </row>
    <row r="34" spans="1:57" ht="15.75" thickBot="1" x14ac:dyDescent="0.3">
      <c r="A34" s="851"/>
      <c r="B34" s="852"/>
      <c r="C34" s="56" t="s">
        <v>203</v>
      </c>
      <c r="D34" s="57">
        <f>D8</f>
        <v>18</v>
      </c>
      <c r="E34" s="57">
        <f t="shared" si="6"/>
        <v>18</v>
      </c>
      <c r="F34" s="57">
        <f t="shared" si="6"/>
        <v>18</v>
      </c>
      <c r="G34" s="57">
        <f t="shared" si="6"/>
        <v>18</v>
      </c>
      <c r="H34" s="57">
        <f t="shared" si="6"/>
        <v>18</v>
      </c>
      <c r="I34" s="57">
        <f t="shared" si="6"/>
        <v>18</v>
      </c>
      <c r="J34" s="57">
        <f t="shared" si="6"/>
        <v>18</v>
      </c>
      <c r="K34" s="57">
        <f t="shared" si="6"/>
        <v>18</v>
      </c>
      <c r="L34" s="57">
        <f t="shared" si="6"/>
        <v>18</v>
      </c>
      <c r="M34" s="57">
        <f t="shared" si="6"/>
        <v>18</v>
      </c>
      <c r="N34" s="57">
        <f t="shared" si="6"/>
        <v>18</v>
      </c>
      <c r="O34" s="57">
        <f t="shared" si="6"/>
        <v>18</v>
      </c>
      <c r="P34" s="57">
        <f t="shared" si="6"/>
        <v>18</v>
      </c>
      <c r="Q34" s="57">
        <f t="shared" si="6"/>
        <v>18</v>
      </c>
      <c r="R34" s="57">
        <f t="shared" si="6"/>
        <v>18</v>
      </c>
      <c r="S34" s="57">
        <f t="shared" si="6"/>
        <v>18</v>
      </c>
      <c r="T34" s="58"/>
      <c r="U34" s="59"/>
      <c r="V34" s="57">
        <f t="shared" si="7"/>
        <v>18</v>
      </c>
      <c r="W34" s="57">
        <f t="shared" si="7"/>
        <v>18</v>
      </c>
      <c r="X34" s="57">
        <f t="shared" si="7"/>
        <v>18</v>
      </c>
      <c r="Y34" s="57">
        <f t="shared" si="7"/>
        <v>18</v>
      </c>
      <c r="Z34" s="57">
        <f t="shared" si="7"/>
        <v>18</v>
      </c>
      <c r="AA34" s="57">
        <f t="shared" si="7"/>
        <v>18</v>
      </c>
      <c r="AB34" s="57">
        <f t="shared" si="7"/>
        <v>18</v>
      </c>
      <c r="AC34" s="57">
        <f t="shared" si="7"/>
        <v>18</v>
      </c>
      <c r="AD34" s="57">
        <f t="shared" si="7"/>
        <v>18</v>
      </c>
      <c r="AE34" s="57">
        <f t="shared" si="7"/>
        <v>18</v>
      </c>
      <c r="AF34" s="57">
        <f t="shared" si="7"/>
        <v>18</v>
      </c>
      <c r="AG34" s="57">
        <f t="shared" si="7"/>
        <v>18</v>
      </c>
      <c r="AH34" s="57">
        <f t="shared" si="7"/>
        <v>18</v>
      </c>
      <c r="AI34" s="57">
        <f t="shared" si="7"/>
        <v>18</v>
      </c>
      <c r="AJ34" s="57">
        <f t="shared" si="7"/>
        <v>18</v>
      </c>
      <c r="AK34" s="57">
        <f t="shared" si="7"/>
        <v>18</v>
      </c>
      <c r="AL34" s="57">
        <f t="shared" si="7"/>
        <v>18</v>
      </c>
      <c r="AM34" s="57">
        <f t="shared" si="7"/>
        <v>18</v>
      </c>
      <c r="AN34" s="57">
        <f t="shared" si="7"/>
        <v>18</v>
      </c>
      <c r="AO34" s="57">
        <f t="shared" si="7"/>
        <v>18</v>
      </c>
      <c r="AP34" s="57">
        <f t="shared" si="7"/>
        <v>18</v>
      </c>
      <c r="AQ34" s="57">
        <f t="shared" si="7"/>
        <v>18</v>
      </c>
      <c r="AR34" s="57">
        <f t="shared" si="7"/>
        <v>18</v>
      </c>
      <c r="AS34" s="60"/>
      <c r="AT34" s="60"/>
      <c r="AU34" s="59"/>
      <c r="AV34" s="59"/>
      <c r="AW34" s="59"/>
      <c r="AX34" s="59"/>
      <c r="AY34" s="59"/>
      <c r="AZ34" s="59"/>
      <c r="BA34" s="59"/>
      <c r="BB34" s="59"/>
      <c r="BC34" s="59"/>
      <c r="BD34" s="59"/>
      <c r="BE34" s="61">
        <f>SUM(D34:BD34)</f>
        <v>702</v>
      </c>
    </row>
  </sheetData>
  <mergeCells count="45">
    <mergeCell ref="A2:A6"/>
    <mergeCell ref="B2:B6"/>
    <mergeCell ref="C2:C6"/>
    <mergeCell ref="E2:G2"/>
    <mergeCell ref="I2:L2"/>
    <mergeCell ref="AR2:AT2"/>
    <mergeCell ref="AV2:AY2"/>
    <mergeCell ref="BA2:BC2"/>
    <mergeCell ref="BE2:BE6"/>
    <mergeCell ref="D3:BD3"/>
    <mergeCell ref="D5:BD5"/>
    <mergeCell ref="R2:T2"/>
    <mergeCell ref="V2:Y2"/>
    <mergeCell ref="AA2:AC2"/>
    <mergeCell ref="AE2:AG2"/>
    <mergeCell ref="AI2:AL2"/>
    <mergeCell ref="AN2:AP2"/>
    <mergeCell ref="N2:P2"/>
    <mergeCell ref="A7:A8"/>
    <mergeCell ref="B7:B8"/>
    <mergeCell ref="A9:A10"/>
    <mergeCell ref="B9:B10"/>
    <mergeCell ref="A11:A12"/>
    <mergeCell ref="B11:B12"/>
    <mergeCell ref="A13:A14"/>
    <mergeCell ref="B13:B14"/>
    <mergeCell ref="A15:A16"/>
    <mergeCell ref="B15:B16"/>
    <mergeCell ref="A17:A18"/>
    <mergeCell ref="B17:B18"/>
    <mergeCell ref="A19:A20"/>
    <mergeCell ref="B19:B20"/>
    <mergeCell ref="A21:A22"/>
    <mergeCell ref="B21:B22"/>
    <mergeCell ref="A23:A24"/>
    <mergeCell ref="B23:B24"/>
    <mergeCell ref="A31:A32"/>
    <mergeCell ref="B31:B32"/>
    <mergeCell ref="A33:B34"/>
    <mergeCell ref="A25:A26"/>
    <mergeCell ref="B25:B26"/>
    <mergeCell ref="A27:A28"/>
    <mergeCell ref="B27:B28"/>
    <mergeCell ref="A29:A30"/>
    <mergeCell ref="B29:B30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64"/>
  <sheetViews>
    <sheetView topLeftCell="E1" zoomScale="84" zoomScaleNormal="84" workbookViewId="0">
      <selection activeCell="F42" sqref="F42"/>
    </sheetView>
  </sheetViews>
  <sheetFormatPr defaultRowHeight="15" x14ac:dyDescent="0.25"/>
  <cols>
    <col min="1" max="1" width="4.28515625" customWidth="1"/>
    <col min="2" max="2" width="13.7109375" customWidth="1"/>
    <col min="3" max="3" width="33.140625" customWidth="1"/>
    <col min="4" max="4" width="8.7109375" customWidth="1"/>
    <col min="5" max="56" width="3.7109375" customWidth="1"/>
    <col min="57" max="57" width="10.7109375" customWidth="1"/>
  </cols>
  <sheetData>
    <row r="1" spans="1:57" ht="64.5" customHeight="1" x14ac:dyDescent="0.25">
      <c r="B1" s="873" t="s">
        <v>170</v>
      </c>
      <c r="C1" s="873" t="s">
        <v>171</v>
      </c>
      <c r="D1" s="876" t="s">
        <v>172</v>
      </c>
      <c r="E1" s="23" t="s">
        <v>218</v>
      </c>
      <c r="F1" s="865" t="s">
        <v>174</v>
      </c>
      <c r="G1" s="865"/>
      <c r="H1" s="865"/>
      <c r="I1" s="23" t="s">
        <v>219</v>
      </c>
      <c r="J1" s="865" t="s">
        <v>176</v>
      </c>
      <c r="K1" s="865"/>
      <c r="L1" s="865"/>
      <c r="M1" s="865"/>
      <c r="N1" s="24" t="s">
        <v>220</v>
      </c>
      <c r="O1" s="865" t="s">
        <v>178</v>
      </c>
      <c r="P1" s="865"/>
      <c r="Q1" s="865"/>
      <c r="R1" s="25" t="s">
        <v>221</v>
      </c>
      <c r="S1" s="865" t="s">
        <v>180</v>
      </c>
      <c r="T1" s="865"/>
      <c r="U1" s="865"/>
      <c r="V1" s="26" t="s">
        <v>222</v>
      </c>
      <c r="W1" s="865" t="s">
        <v>182</v>
      </c>
      <c r="X1" s="865"/>
      <c r="Y1" s="865"/>
      <c r="Z1" s="865"/>
      <c r="AA1" s="23" t="s">
        <v>223</v>
      </c>
      <c r="AB1" s="865" t="s">
        <v>184</v>
      </c>
      <c r="AC1" s="865"/>
      <c r="AD1" s="865"/>
      <c r="AE1" s="23" t="s">
        <v>224</v>
      </c>
      <c r="AF1" s="865" t="s">
        <v>186</v>
      </c>
      <c r="AG1" s="865"/>
      <c r="AH1" s="865"/>
      <c r="AI1" s="23" t="s">
        <v>225</v>
      </c>
      <c r="AJ1" s="865" t="s">
        <v>188</v>
      </c>
      <c r="AK1" s="865"/>
      <c r="AL1" s="865"/>
      <c r="AM1" s="865"/>
      <c r="AN1" s="23" t="s">
        <v>226</v>
      </c>
      <c r="AO1" s="865" t="s">
        <v>190</v>
      </c>
      <c r="AP1" s="865"/>
      <c r="AQ1" s="865"/>
      <c r="AR1" s="23" t="s">
        <v>227</v>
      </c>
      <c r="AS1" s="865" t="s">
        <v>192</v>
      </c>
      <c r="AT1" s="865"/>
      <c r="AU1" s="865"/>
      <c r="AV1" s="26" t="s">
        <v>228</v>
      </c>
      <c r="AW1" s="866" t="s">
        <v>194</v>
      </c>
      <c r="AX1" s="866"/>
      <c r="AY1" s="866"/>
      <c r="AZ1" s="866"/>
      <c r="BA1" s="26" t="s">
        <v>195</v>
      </c>
      <c r="BB1" s="866" t="s">
        <v>196</v>
      </c>
      <c r="BC1" s="866"/>
      <c r="BD1" s="866"/>
      <c r="BE1" s="867" t="s">
        <v>198</v>
      </c>
    </row>
    <row r="2" spans="1:57" x14ac:dyDescent="0.25">
      <c r="B2" s="874"/>
      <c r="C2" s="874"/>
      <c r="D2" s="876"/>
      <c r="E2" s="870" t="s">
        <v>199</v>
      </c>
      <c r="F2" s="871"/>
      <c r="G2" s="871"/>
      <c r="H2" s="871"/>
      <c r="I2" s="871"/>
      <c r="J2" s="871"/>
      <c r="K2" s="871"/>
      <c r="L2" s="871"/>
      <c r="M2" s="871"/>
      <c r="N2" s="871"/>
      <c r="O2" s="871"/>
      <c r="P2" s="871"/>
      <c r="Q2" s="871"/>
      <c r="R2" s="871"/>
      <c r="S2" s="871"/>
      <c r="T2" s="871"/>
      <c r="U2" s="871"/>
      <c r="V2" s="871"/>
      <c r="W2" s="871"/>
      <c r="X2" s="871"/>
      <c r="Y2" s="871"/>
      <c r="Z2" s="871"/>
      <c r="AA2" s="871"/>
      <c r="AB2" s="871"/>
      <c r="AC2" s="871"/>
      <c r="AD2" s="871"/>
      <c r="AE2" s="871"/>
      <c r="AF2" s="871"/>
      <c r="AG2" s="871"/>
      <c r="AH2" s="871"/>
      <c r="AI2" s="871"/>
      <c r="AJ2" s="871"/>
      <c r="AK2" s="871"/>
      <c r="AL2" s="871"/>
      <c r="AM2" s="871"/>
      <c r="AN2" s="871"/>
      <c r="AO2" s="871"/>
      <c r="AP2" s="871"/>
      <c r="AQ2" s="871"/>
      <c r="AR2" s="871"/>
      <c r="AS2" s="871"/>
      <c r="AT2" s="871"/>
      <c r="AU2" s="871"/>
      <c r="AV2" s="871"/>
      <c r="AW2" s="871"/>
      <c r="AX2" s="871"/>
      <c r="AY2" s="871"/>
      <c r="AZ2" s="871"/>
      <c r="BA2" s="871"/>
      <c r="BB2" s="871"/>
      <c r="BC2" s="871"/>
      <c r="BD2" s="871"/>
      <c r="BE2" s="868"/>
    </row>
    <row r="3" spans="1:57" ht="15.75" x14ac:dyDescent="0.25">
      <c r="B3" s="874"/>
      <c r="C3" s="874"/>
      <c r="D3" s="876"/>
      <c r="E3" s="23">
        <v>35</v>
      </c>
      <c r="F3" s="23">
        <f>E3+1</f>
        <v>36</v>
      </c>
      <c r="G3" s="23">
        <f t="shared" ref="G3:U3" si="0">F3+1</f>
        <v>37</v>
      </c>
      <c r="H3" s="23">
        <f t="shared" si="0"/>
        <v>38</v>
      </c>
      <c r="I3" s="23">
        <f t="shared" si="0"/>
        <v>39</v>
      </c>
      <c r="J3" s="23">
        <f t="shared" si="0"/>
        <v>40</v>
      </c>
      <c r="K3" s="23">
        <f t="shared" si="0"/>
        <v>41</v>
      </c>
      <c r="L3" s="23">
        <f t="shared" si="0"/>
        <v>42</v>
      </c>
      <c r="M3" s="23">
        <f t="shared" si="0"/>
        <v>43</v>
      </c>
      <c r="N3" s="23">
        <f t="shared" si="0"/>
        <v>44</v>
      </c>
      <c r="O3" s="23">
        <f t="shared" si="0"/>
        <v>45</v>
      </c>
      <c r="P3" s="23">
        <f t="shared" si="0"/>
        <v>46</v>
      </c>
      <c r="Q3" s="23">
        <f t="shared" si="0"/>
        <v>47</v>
      </c>
      <c r="R3" s="23">
        <f t="shared" si="0"/>
        <v>48</v>
      </c>
      <c r="S3" s="23">
        <f t="shared" si="0"/>
        <v>49</v>
      </c>
      <c r="T3" s="23">
        <f t="shared" si="0"/>
        <v>50</v>
      </c>
      <c r="U3" s="27">
        <f t="shared" si="0"/>
        <v>51</v>
      </c>
      <c r="V3" s="26">
        <f>U3+1</f>
        <v>52</v>
      </c>
      <c r="W3" s="27">
        <v>1</v>
      </c>
      <c r="X3" s="23">
        <f>W3+1</f>
        <v>2</v>
      </c>
      <c r="Y3" s="23">
        <f t="shared" ref="Y3:BD3" si="1">X3+1</f>
        <v>3</v>
      </c>
      <c r="Z3" s="23">
        <f t="shared" si="1"/>
        <v>4</v>
      </c>
      <c r="AA3" s="23">
        <f t="shared" si="1"/>
        <v>5</v>
      </c>
      <c r="AB3" s="23">
        <f t="shared" si="1"/>
        <v>6</v>
      </c>
      <c r="AC3" s="23">
        <f t="shared" si="1"/>
        <v>7</v>
      </c>
      <c r="AD3" s="23">
        <f t="shared" si="1"/>
        <v>8</v>
      </c>
      <c r="AE3" s="23">
        <f t="shared" si="1"/>
        <v>9</v>
      </c>
      <c r="AF3" s="23">
        <f t="shared" si="1"/>
        <v>10</v>
      </c>
      <c r="AG3" s="23">
        <f t="shared" si="1"/>
        <v>11</v>
      </c>
      <c r="AH3" s="23">
        <f t="shared" si="1"/>
        <v>12</v>
      </c>
      <c r="AI3" s="23">
        <f t="shared" si="1"/>
        <v>13</v>
      </c>
      <c r="AJ3" s="23">
        <f t="shared" si="1"/>
        <v>14</v>
      </c>
      <c r="AK3" s="23">
        <f t="shared" si="1"/>
        <v>15</v>
      </c>
      <c r="AL3" s="23">
        <f t="shared" si="1"/>
        <v>16</v>
      </c>
      <c r="AM3" s="23">
        <f t="shared" si="1"/>
        <v>17</v>
      </c>
      <c r="AN3" s="23">
        <f t="shared" si="1"/>
        <v>18</v>
      </c>
      <c r="AO3" s="23">
        <f t="shared" si="1"/>
        <v>19</v>
      </c>
      <c r="AP3" s="23">
        <f t="shared" si="1"/>
        <v>20</v>
      </c>
      <c r="AQ3" s="23">
        <f t="shared" si="1"/>
        <v>21</v>
      </c>
      <c r="AR3" s="23">
        <f t="shared" si="1"/>
        <v>22</v>
      </c>
      <c r="AS3" s="23">
        <f t="shared" si="1"/>
        <v>23</v>
      </c>
      <c r="AT3" s="28">
        <f t="shared" si="1"/>
        <v>24</v>
      </c>
      <c r="AU3" s="28">
        <f t="shared" si="1"/>
        <v>25</v>
      </c>
      <c r="AV3" s="26">
        <f t="shared" si="1"/>
        <v>26</v>
      </c>
      <c r="AW3" s="26">
        <f t="shared" si="1"/>
        <v>27</v>
      </c>
      <c r="AX3" s="26">
        <f t="shared" si="1"/>
        <v>28</v>
      </c>
      <c r="AY3" s="26">
        <f t="shared" si="1"/>
        <v>29</v>
      </c>
      <c r="AZ3" s="26">
        <f t="shared" si="1"/>
        <v>30</v>
      </c>
      <c r="BA3" s="26">
        <f t="shared" si="1"/>
        <v>31</v>
      </c>
      <c r="BB3" s="26">
        <f t="shared" si="1"/>
        <v>32</v>
      </c>
      <c r="BC3" s="26">
        <f t="shared" si="1"/>
        <v>33</v>
      </c>
      <c r="BD3" s="26">
        <f t="shared" si="1"/>
        <v>34</v>
      </c>
      <c r="BE3" s="868"/>
    </row>
    <row r="4" spans="1:57" x14ac:dyDescent="0.25">
      <c r="B4" s="874"/>
      <c r="C4" s="874"/>
      <c r="D4" s="876"/>
      <c r="E4" s="870" t="s">
        <v>200</v>
      </c>
      <c r="F4" s="871"/>
      <c r="G4" s="871"/>
      <c r="H4" s="871"/>
      <c r="I4" s="871"/>
      <c r="J4" s="871"/>
      <c r="K4" s="871"/>
      <c r="L4" s="871"/>
      <c r="M4" s="871"/>
      <c r="N4" s="871"/>
      <c r="O4" s="871"/>
      <c r="P4" s="871"/>
      <c r="Q4" s="871"/>
      <c r="R4" s="871"/>
      <c r="S4" s="871"/>
      <c r="T4" s="871"/>
      <c r="U4" s="871"/>
      <c r="V4" s="871"/>
      <c r="W4" s="871"/>
      <c r="X4" s="871"/>
      <c r="Y4" s="871"/>
      <c r="Z4" s="871"/>
      <c r="AA4" s="871"/>
      <c r="AB4" s="871"/>
      <c r="AC4" s="871"/>
      <c r="AD4" s="871"/>
      <c r="AE4" s="871"/>
      <c r="AF4" s="871"/>
      <c r="AG4" s="871"/>
      <c r="AH4" s="871"/>
      <c r="AI4" s="871"/>
      <c r="AJ4" s="871"/>
      <c r="AK4" s="871"/>
      <c r="AL4" s="871"/>
      <c r="AM4" s="871"/>
      <c r="AN4" s="871"/>
      <c r="AO4" s="871"/>
      <c r="AP4" s="871"/>
      <c r="AQ4" s="871"/>
      <c r="AR4" s="871"/>
      <c r="AS4" s="871"/>
      <c r="AT4" s="871"/>
      <c r="AU4" s="871"/>
      <c r="AV4" s="871"/>
      <c r="AW4" s="871"/>
      <c r="AX4" s="871"/>
      <c r="AY4" s="871"/>
      <c r="AZ4" s="871"/>
      <c r="BA4" s="871"/>
      <c r="BB4" s="871"/>
      <c r="BC4" s="871"/>
      <c r="BD4" s="871"/>
      <c r="BE4" s="868"/>
    </row>
    <row r="5" spans="1:57" ht="16.5" thickBot="1" x14ac:dyDescent="0.3">
      <c r="B5" s="875"/>
      <c r="C5" s="874"/>
      <c r="D5" s="876"/>
      <c r="E5" s="23">
        <v>1</v>
      </c>
      <c r="F5" s="23">
        <f>E5+1</f>
        <v>2</v>
      </c>
      <c r="G5" s="23">
        <f t="shared" ref="G5:BD5" si="2">F5+1</f>
        <v>3</v>
      </c>
      <c r="H5" s="23">
        <f t="shared" si="2"/>
        <v>4</v>
      </c>
      <c r="I5" s="23">
        <f t="shared" si="2"/>
        <v>5</v>
      </c>
      <c r="J5" s="23">
        <f t="shared" si="2"/>
        <v>6</v>
      </c>
      <c r="K5" s="23">
        <f t="shared" si="2"/>
        <v>7</v>
      </c>
      <c r="L5" s="23">
        <f t="shared" si="2"/>
        <v>8</v>
      </c>
      <c r="M5" s="23">
        <f t="shared" si="2"/>
        <v>9</v>
      </c>
      <c r="N5" s="23">
        <f t="shared" si="2"/>
        <v>10</v>
      </c>
      <c r="O5" s="23">
        <f t="shared" si="2"/>
        <v>11</v>
      </c>
      <c r="P5" s="23">
        <f t="shared" si="2"/>
        <v>12</v>
      </c>
      <c r="Q5" s="23">
        <f t="shared" si="2"/>
        <v>13</v>
      </c>
      <c r="R5" s="23">
        <f t="shared" si="2"/>
        <v>14</v>
      </c>
      <c r="S5" s="23">
        <f t="shared" si="2"/>
        <v>15</v>
      </c>
      <c r="T5" s="23">
        <f t="shared" si="2"/>
        <v>16</v>
      </c>
      <c r="U5" s="27">
        <f t="shared" si="2"/>
        <v>17</v>
      </c>
      <c r="V5" s="26">
        <f t="shared" si="2"/>
        <v>18</v>
      </c>
      <c r="W5" s="27">
        <f t="shared" si="2"/>
        <v>19</v>
      </c>
      <c r="X5" s="23">
        <f t="shared" si="2"/>
        <v>20</v>
      </c>
      <c r="Y5" s="23">
        <f t="shared" si="2"/>
        <v>21</v>
      </c>
      <c r="Z5" s="23">
        <f t="shared" si="2"/>
        <v>22</v>
      </c>
      <c r="AA5" s="23">
        <f t="shared" si="2"/>
        <v>23</v>
      </c>
      <c r="AB5" s="23">
        <f t="shared" si="2"/>
        <v>24</v>
      </c>
      <c r="AC5" s="23">
        <f t="shared" si="2"/>
        <v>25</v>
      </c>
      <c r="AD5" s="23">
        <f t="shared" si="2"/>
        <v>26</v>
      </c>
      <c r="AE5" s="23">
        <f t="shared" si="2"/>
        <v>27</v>
      </c>
      <c r="AF5" s="23">
        <f t="shared" si="2"/>
        <v>28</v>
      </c>
      <c r="AG5" s="23">
        <f t="shared" si="2"/>
        <v>29</v>
      </c>
      <c r="AH5" s="23">
        <f t="shared" si="2"/>
        <v>30</v>
      </c>
      <c r="AI5" s="23">
        <f t="shared" si="2"/>
        <v>31</v>
      </c>
      <c r="AJ5" s="23">
        <f t="shared" si="2"/>
        <v>32</v>
      </c>
      <c r="AK5" s="23">
        <f t="shared" si="2"/>
        <v>33</v>
      </c>
      <c r="AL5" s="23">
        <f t="shared" si="2"/>
        <v>34</v>
      </c>
      <c r="AM5" s="23">
        <f t="shared" si="2"/>
        <v>35</v>
      </c>
      <c r="AN5" s="23">
        <f t="shared" si="2"/>
        <v>36</v>
      </c>
      <c r="AO5" s="23">
        <f t="shared" si="2"/>
        <v>37</v>
      </c>
      <c r="AP5" s="23">
        <f t="shared" si="2"/>
        <v>38</v>
      </c>
      <c r="AQ5" s="23">
        <f t="shared" si="2"/>
        <v>39</v>
      </c>
      <c r="AR5" s="23">
        <f t="shared" si="2"/>
        <v>40</v>
      </c>
      <c r="AS5" s="23">
        <f t="shared" si="2"/>
        <v>41</v>
      </c>
      <c r="AT5" s="28">
        <f t="shared" si="2"/>
        <v>42</v>
      </c>
      <c r="AU5" s="28">
        <f t="shared" si="2"/>
        <v>43</v>
      </c>
      <c r="AV5" s="26">
        <f t="shared" si="2"/>
        <v>44</v>
      </c>
      <c r="AW5" s="26">
        <f t="shared" si="2"/>
        <v>45</v>
      </c>
      <c r="AX5" s="26">
        <f t="shared" si="2"/>
        <v>46</v>
      </c>
      <c r="AY5" s="26">
        <f t="shared" si="2"/>
        <v>47</v>
      </c>
      <c r="AZ5" s="26">
        <f t="shared" si="2"/>
        <v>48</v>
      </c>
      <c r="BA5" s="26">
        <f t="shared" si="2"/>
        <v>49</v>
      </c>
      <c r="BB5" s="26">
        <f t="shared" si="2"/>
        <v>50</v>
      </c>
      <c r="BC5" s="26">
        <f t="shared" si="2"/>
        <v>51</v>
      </c>
      <c r="BD5" s="26">
        <f t="shared" si="2"/>
        <v>52</v>
      </c>
      <c r="BE5" s="869"/>
    </row>
    <row r="6" spans="1:57" x14ac:dyDescent="0.25">
      <c r="A6" s="877">
        <v>2</v>
      </c>
      <c r="B6" s="881" t="s">
        <v>41</v>
      </c>
      <c r="C6" s="883" t="s">
        <v>42</v>
      </c>
      <c r="D6" s="63" t="s">
        <v>202</v>
      </c>
      <c r="E6" s="64">
        <f t="shared" ref="E6:AJ6" si="3">E8+E10+E12+E14</f>
        <v>7</v>
      </c>
      <c r="F6" s="64">
        <f t="shared" si="3"/>
        <v>7</v>
      </c>
      <c r="G6" s="64">
        <f t="shared" si="3"/>
        <v>7</v>
      </c>
      <c r="H6" s="64">
        <f t="shared" si="3"/>
        <v>7</v>
      </c>
      <c r="I6" s="64">
        <f t="shared" si="3"/>
        <v>7</v>
      </c>
      <c r="J6" s="64">
        <f t="shared" si="3"/>
        <v>7</v>
      </c>
      <c r="K6" s="64">
        <f t="shared" si="3"/>
        <v>7</v>
      </c>
      <c r="L6" s="64">
        <f t="shared" si="3"/>
        <v>7</v>
      </c>
      <c r="M6" s="64">
        <f t="shared" si="3"/>
        <v>7</v>
      </c>
      <c r="N6" s="64">
        <f t="shared" si="3"/>
        <v>7</v>
      </c>
      <c r="O6" s="64">
        <f t="shared" si="3"/>
        <v>7</v>
      </c>
      <c r="P6" s="64">
        <f t="shared" si="3"/>
        <v>7</v>
      </c>
      <c r="Q6" s="64">
        <f t="shared" si="3"/>
        <v>7</v>
      </c>
      <c r="R6" s="64">
        <f t="shared" si="3"/>
        <v>7</v>
      </c>
      <c r="S6" s="64">
        <f t="shared" si="3"/>
        <v>7</v>
      </c>
      <c r="T6" s="64">
        <f t="shared" si="3"/>
        <v>7</v>
      </c>
      <c r="U6" s="64">
        <f t="shared" si="3"/>
        <v>0</v>
      </c>
      <c r="V6" s="64">
        <f t="shared" si="3"/>
        <v>0</v>
      </c>
      <c r="W6" s="64">
        <f t="shared" si="3"/>
        <v>0</v>
      </c>
      <c r="X6" s="64">
        <f t="shared" si="3"/>
        <v>6</v>
      </c>
      <c r="Y6" s="64">
        <f t="shared" si="3"/>
        <v>6</v>
      </c>
      <c r="Z6" s="64">
        <f t="shared" si="3"/>
        <v>6</v>
      </c>
      <c r="AA6" s="64">
        <f t="shared" si="3"/>
        <v>6</v>
      </c>
      <c r="AB6" s="64">
        <f t="shared" si="3"/>
        <v>6</v>
      </c>
      <c r="AC6" s="64">
        <f t="shared" si="3"/>
        <v>6</v>
      </c>
      <c r="AD6" s="64">
        <f t="shared" si="3"/>
        <v>6</v>
      </c>
      <c r="AE6" s="64">
        <f t="shared" si="3"/>
        <v>6</v>
      </c>
      <c r="AF6" s="64">
        <f t="shared" si="3"/>
        <v>6</v>
      </c>
      <c r="AG6" s="64">
        <f t="shared" si="3"/>
        <v>6</v>
      </c>
      <c r="AH6" s="64">
        <f t="shared" si="3"/>
        <v>6</v>
      </c>
      <c r="AI6" s="64">
        <f t="shared" si="3"/>
        <v>6</v>
      </c>
      <c r="AJ6" s="64">
        <f t="shared" si="3"/>
        <v>6</v>
      </c>
      <c r="AK6" s="64">
        <f t="shared" ref="AK6:BD6" si="4">AK8+AK10+AK12+AK14</f>
        <v>6</v>
      </c>
      <c r="AL6" s="64">
        <f t="shared" si="4"/>
        <v>6</v>
      </c>
      <c r="AM6" s="64">
        <f t="shared" si="4"/>
        <v>6</v>
      </c>
      <c r="AN6" s="64">
        <f t="shared" si="4"/>
        <v>4</v>
      </c>
      <c r="AO6" s="64">
        <f t="shared" si="4"/>
        <v>4</v>
      </c>
      <c r="AP6" s="64">
        <f t="shared" si="4"/>
        <v>0</v>
      </c>
      <c r="AQ6" s="64">
        <f t="shared" si="4"/>
        <v>0</v>
      </c>
      <c r="AR6" s="64">
        <f t="shared" si="4"/>
        <v>0</v>
      </c>
      <c r="AS6" s="64">
        <f t="shared" si="4"/>
        <v>0</v>
      </c>
      <c r="AT6" s="64">
        <f t="shared" si="4"/>
        <v>0</v>
      </c>
      <c r="AU6" s="64">
        <f t="shared" si="4"/>
        <v>0</v>
      </c>
      <c r="AV6" s="64">
        <f t="shared" si="4"/>
        <v>0</v>
      </c>
      <c r="AW6" s="64">
        <f t="shared" si="4"/>
        <v>0</v>
      </c>
      <c r="AX6" s="64">
        <f t="shared" si="4"/>
        <v>0</v>
      </c>
      <c r="AY6" s="64">
        <f t="shared" si="4"/>
        <v>0</v>
      </c>
      <c r="AZ6" s="64">
        <f t="shared" si="4"/>
        <v>0</v>
      </c>
      <c r="BA6" s="64">
        <f t="shared" si="4"/>
        <v>0</v>
      </c>
      <c r="BB6" s="64">
        <f t="shared" si="4"/>
        <v>0</v>
      </c>
      <c r="BC6" s="64">
        <f t="shared" si="4"/>
        <v>0</v>
      </c>
      <c r="BD6" s="64">
        <f t="shared" si="4"/>
        <v>0</v>
      </c>
      <c r="BE6" s="191">
        <f t="shared" ref="BE6:BE7" si="5">BE8+BE10+BE12+BE14</f>
        <v>216</v>
      </c>
    </row>
    <row r="7" spans="1:57" ht="15.75" thickBot="1" x14ac:dyDescent="0.3">
      <c r="A7" s="878"/>
      <c r="B7" s="882"/>
      <c r="C7" s="884"/>
      <c r="D7" s="170" t="s">
        <v>203</v>
      </c>
      <c r="E7" s="171">
        <f t="shared" ref="E7:AJ7" si="6">E9+E11+E13+E15</f>
        <v>4</v>
      </c>
      <c r="F7" s="171">
        <f t="shared" si="6"/>
        <v>3</v>
      </c>
      <c r="G7" s="171">
        <f t="shared" si="6"/>
        <v>4</v>
      </c>
      <c r="H7" s="171">
        <f t="shared" si="6"/>
        <v>3</v>
      </c>
      <c r="I7" s="171">
        <f t="shared" si="6"/>
        <v>4</v>
      </c>
      <c r="J7" s="171">
        <f t="shared" si="6"/>
        <v>3</v>
      </c>
      <c r="K7" s="171">
        <f t="shared" si="6"/>
        <v>4</v>
      </c>
      <c r="L7" s="171">
        <f t="shared" si="6"/>
        <v>3</v>
      </c>
      <c r="M7" s="171">
        <f t="shared" si="6"/>
        <v>4</v>
      </c>
      <c r="N7" s="171">
        <f t="shared" si="6"/>
        <v>3</v>
      </c>
      <c r="O7" s="171">
        <f t="shared" si="6"/>
        <v>4</v>
      </c>
      <c r="P7" s="171">
        <f t="shared" si="6"/>
        <v>3</v>
      </c>
      <c r="Q7" s="171">
        <f t="shared" si="6"/>
        <v>4</v>
      </c>
      <c r="R7" s="171">
        <f t="shared" si="6"/>
        <v>3</v>
      </c>
      <c r="S7" s="171">
        <f t="shared" si="6"/>
        <v>4</v>
      </c>
      <c r="T7" s="171">
        <f t="shared" si="6"/>
        <v>3</v>
      </c>
      <c r="U7" s="171">
        <f t="shared" si="6"/>
        <v>0</v>
      </c>
      <c r="V7" s="171">
        <f t="shared" si="6"/>
        <v>0</v>
      </c>
      <c r="W7" s="171">
        <f t="shared" si="6"/>
        <v>0</v>
      </c>
      <c r="X7" s="171">
        <f t="shared" si="6"/>
        <v>3</v>
      </c>
      <c r="Y7" s="171">
        <f t="shared" si="6"/>
        <v>3</v>
      </c>
      <c r="Z7" s="171">
        <f t="shared" si="6"/>
        <v>3</v>
      </c>
      <c r="AA7" s="171">
        <f t="shared" si="6"/>
        <v>3</v>
      </c>
      <c r="AB7" s="171">
        <f t="shared" si="6"/>
        <v>3</v>
      </c>
      <c r="AC7" s="171">
        <f t="shared" si="6"/>
        <v>3</v>
      </c>
      <c r="AD7" s="171">
        <f t="shared" si="6"/>
        <v>3</v>
      </c>
      <c r="AE7" s="171">
        <f t="shared" si="6"/>
        <v>3</v>
      </c>
      <c r="AF7" s="171">
        <f t="shared" si="6"/>
        <v>3</v>
      </c>
      <c r="AG7" s="171">
        <f t="shared" si="6"/>
        <v>3</v>
      </c>
      <c r="AH7" s="171">
        <f t="shared" si="6"/>
        <v>3</v>
      </c>
      <c r="AI7" s="171">
        <f t="shared" si="6"/>
        <v>3</v>
      </c>
      <c r="AJ7" s="171">
        <f t="shared" si="6"/>
        <v>3</v>
      </c>
      <c r="AK7" s="171">
        <f t="shared" ref="AK7:BD7" si="7">AK9+AK11+AK13+AK15</f>
        <v>3</v>
      </c>
      <c r="AL7" s="171">
        <f t="shared" si="7"/>
        <v>3</v>
      </c>
      <c r="AM7" s="171">
        <f t="shared" si="7"/>
        <v>3</v>
      </c>
      <c r="AN7" s="171">
        <f t="shared" si="7"/>
        <v>2</v>
      </c>
      <c r="AO7" s="171">
        <f t="shared" si="7"/>
        <v>2</v>
      </c>
      <c r="AP7" s="171">
        <f t="shared" si="7"/>
        <v>0</v>
      </c>
      <c r="AQ7" s="171">
        <f t="shared" si="7"/>
        <v>0</v>
      </c>
      <c r="AR7" s="171">
        <f t="shared" si="7"/>
        <v>0</v>
      </c>
      <c r="AS7" s="171">
        <f t="shared" si="7"/>
        <v>0</v>
      </c>
      <c r="AT7" s="171">
        <f t="shared" si="7"/>
        <v>0</v>
      </c>
      <c r="AU7" s="171">
        <f t="shared" si="7"/>
        <v>0</v>
      </c>
      <c r="AV7" s="171">
        <f t="shared" si="7"/>
        <v>0</v>
      </c>
      <c r="AW7" s="171">
        <f t="shared" si="7"/>
        <v>0</v>
      </c>
      <c r="AX7" s="171">
        <f t="shared" si="7"/>
        <v>0</v>
      </c>
      <c r="AY7" s="171">
        <f t="shared" si="7"/>
        <v>0</v>
      </c>
      <c r="AZ7" s="171">
        <f t="shared" si="7"/>
        <v>0</v>
      </c>
      <c r="BA7" s="171">
        <f t="shared" si="7"/>
        <v>0</v>
      </c>
      <c r="BB7" s="171">
        <f t="shared" si="7"/>
        <v>0</v>
      </c>
      <c r="BC7" s="171">
        <f t="shared" si="7"/>
        <v>0</v>
      </c>
      <c r="BD7" s="171">
        <f t="shared" si="7"/>
        <v>0</v>
      </c>
      <c r="BE7" s="192">
        <f t="shared" si="5"/>
        <v>108</v>
      </c>
    </row>
    <row r="8" spans="1:57" x14ac:dyDescent="0.25">
      <c r="A8" s="878"/>
      <c r="B8" s="885" t="s">
        <v>45</v>
      </c>
      <c r="C8" s="886" t="s">
        <v>207</v>
      </c>
      <c r="D8" s="155" t="s">
        <v>202</v>
      </c>
      <c r="E8" s="189">
        <v>3</v>
      </c>
      <c r="F8" s="189">
        <v>3</v>
      </c>
      <c r="G8" s="189">
        <v>3</v>
      </c>
      <c r="H8" s="189">
        <v>3</v>
      </c>
      <c r="I8" s="189">
        <v>3</v>
      </c>
      <c r="J8" s="189">
        <v>3</v>
      </c>
      <c r="K8" s="189">
        <v>3</v>
      </c>
      <c r="L8" s="189">
        <v>3</v>
      </c>
      <c r="M8" s="189">
        <v>3</v>
      </c>
      <c r="N8" s="189">
        <v>3</v>
      </c>
      <c r="O8" s="189">
        <v>3</v>
      </c>
      <c r="P8" s="189">
        <v>3</v>
      </c>
      <c r="Q8" s="189">
        <v>3</v>
      </c>
      <c r="R8" s="189">
        <v>3</v>
      </c>
      <c r="S8" s="189">
        <v>3</v>
      </c>
      <c r="T8" s="190">
        <v>3</v>
      </c>
      <c r="U8" s="69">
        <v>0</v>
      </c>
      <c r="V8" s="70">
        <v>0</v>
      </c>
      <c r="W8" s="71">
        <v>0</v>
      </c>
      <c r="X8" s="182">
        <v>0</v>
      </c>
      <c r="Y8" s="180">
        <v>0</v>
      </c>
      <c r="Z8" s="180">
        <v>0</v>
      </c>
      <c r="AA8" s="180">
        <v>0</v>
      </c>
      <c r="AB8" s="180">
        <v>0</v>
      </c>
      <c r="AC8" s="180">
        <v>0</v>
      </c>
      <c r="AD8" s="180">
        <v>0</v>
      </c>
      <c r="AE8" s="180">
        <v>0</v>
      </c>
      <c r="AF8" s="180">
        <v>0</v>
      </c>
      <c r="AG8" s="180">
        <v>0</v>
      </c>
      <c r="AH8" s="180">
        <v>0</v>
      </c>
      <c r="AI8" s="180">
        <v>0</v>
      </c>
      <c r="AJ8" s="180">
        <v>0</v>
      </c>
      <c r="AK8" s="180">
        <v>0</v>
      </c>
      <c r="AL8" s="180">
        <v>0</v>
      </c>
      <c r="AM8" s="180">
        <v>0</v>
      </c>
      <c r="AN8" s="180">
        <v>0</v>
      </c>
      <c r="AO8" s="181">
        <v>0</v>
      </c>
      <c r="AP8" s="160">
        <v>0</v>
      </c>
      <c r="AQ8" s="161">
        <v>0</v>
      </c>
      <c r="AR8" s="161">
        <v>0</v>
      </c>
      <c r="AS8" s="161">
        <v>0</v>
      </c>
      <c r="AT8" s="162">
        <v>0</v>
      </c>
      <c r="AU8" s="77">
        <v>0</v>
      </c>
      <c r="AV8" s="70">
        <v>0</v>
      </c>
      <c r="AW8" s="78">
        <v>0</v>
      </c>
      <c r="AX8" s="78">
        <v>0</v>
      </c>
      <c r="AY8" s="78">
        <v>0</v>
      </c>
      <c r="AZ8" s="78">
        <v>0</v>
      </c>
      <c r="BA8" s="78">
        <v>0</v>
      </c>
      <c r="BB8" s="78">
        <v>0</v>
      </c>
      <c r="BC8" s="78">
        <v>0</v>
      </c>
      <c r="BD8" s="71">
        <v>0</v>
      </c>
      <c r="BE8" s="163">
        <f t="shared" ref="BE8:BE39" si="8">SUM(E8:BD8)</f>
        <v>48</v>
      </c>
    </row>
    <row r="9" spans="1:57" x14ac:dyDescent="0.25">
      <c r="A9" s="878"/>
      <c r="B9" s="885"/>
      <c r="C9" s="886"/>
      <c r="D9" s="65" t="s">
        <v>203</v>
      </c>
      <c r="E9" s="67">
        <v>2</v>
      </c>
      <c r="F9" s="67">
        <v>1</v>
      </c>
      <c r="G9" s="67">
        <v>2</v>
      </c>
      <c r="H9" s="67">
        <v>1</v>
      </c>
      <c r="I9" s="67">
        <v>2</v>
      </c>
      <c r="J9" s="67">
        <v>1</v>
      </c>
      <c r="K9" s="67">
        <v>2</v>
      </c>
      <c r="L9" s="67">
        <v>1</v>
      </c>
      <c r="M9" s="67">
        <v>2</v>
      </c>
      <c r="N9" s="79">
        <v>1</v>
      </c>
      <c r="O9" s="79">
        <v>2</v>
      </c>
      <c r="P9" s="79">
        <v>1</v>
      </c>
      <c r="Q9" s="79">
        <v>2</v>
      </c>
      <c r="R9" s="79">
        <v>1</v>
      </c>
      <c r="S9" s="79">
        <v>2</v>
      </c>
      <c r="T9" s="80">
        <v>1</v>
      </c>
      <c r="U9" s="69">
        <v>0</v>
      </c>
      <c r="V9" s="70">
        <v>0</v>
      </c>
      <c r="W9" s="71">
        <v>0</v>
      </c>
      <c r="X9" s="72">
        <v>0</v>
      </c>
      <c r="Y9" s="66">
        <v>0</v>
      </c>
      <c r="Z9" s="66">
        <v>0</v>
      </c>
      <c r="AA9" s="66">
        <v>0</v>
      </c>
      <c r="AB9" s="66">
        <v>0</v>
      </c>
      <c r="AC9" s="66">
        <v>0</v>
      </c>
      <c r="AD9" s="66">
        <v>0</v>
      </c>
      <c r="AE9" s="66">
        <v>0</v>
      </c>
      <c r="AF9" s="66">
        <v>0</v>
      </c>
      <c r="AG9" s="66">
        <v>0</v>
      </c>
      <c r="AH9" s="66">
        <v>0</v>
      </c>
      <c r="AI9" s="66">
        <v>0</v>
      </c>
      <c r="AJ9" s="66">
        <v>0</v>
      </c>
      <c r="AK9" s="66">
        <v>0</v>
      </c>
      <c r="AL9" s="66">
        <v>0</v>
      </c>
      <c r="AM9" s="66">
        <v>0</v>
      </c>
      <c r="AN9" s="66">
        <v>0</v>
      </c>
      <c r="AO9" s="73">
        <v>0</v>
      </c>
      <c r="AP9" s="74">
        <v>0</v>
      </c>
      <c r="AQ9" s="75">
        <v>0</v>
      </c>
      <c r="AR9" s="75">
        <v>0</v>
      </c>
      <c r="AS9" s="75">
        <v>0</v>
      </c>
      <c r="AT9" s="76">
        <v>0</v>
      </c>
      <c r="AU9" s="77">
        <v>0</v>
      </c>
      <c r="AV9" s="70">
        <v>0</v>
      </c>
      <c r="AW9" s="78">
        <v>0</v>
      </c>
      <c r="AX9" s="78">
        <v>0</v>
      </c>
      <c r="AY9" s="78">
        <v>0</v>
      </c>
      <c r="AZ9" s="78">
        <v>0</v>
      </c>
      <c r="BA9" s="78">
        <v>0</v>
      </c>
      <c r="BB9" s="78">
        <v>0</v>
      </c>
      <c r="BC9" s="78">
        <v>0</v>
      </c>
      <c r="BD9" s="71">
        <v>0</v>
      </c>
      <c r="BE9" s="140">
        <f t="shared" si="8"/>
        <v>24</v>
      </c>
    </row>
    <row r="10" spans="1:57" x14ac:dyDescent="0.25">
      <c r="A10" s="878"/>
      <c r="B10" s="887" t="s">
        <v>46</v>
      </c>
      <c r="C10" s="888" t="s">
        <v>30</v>
      </c>
      <c r="D10" s="65" t="s">
        <v>202</v>
      </c>
      <c r="E10" s="67">
        <v>2</v>
      </c>
      <c r="F10" s="67">
        <v>2</v>
      </c>
      <c r="G10" s="67">
        <v>2</v>
      </c>
      <c r="H10" s="67">
        <v>2</v>
      </c>
      <c r="I10" s="67">
        <v>2</v>
      </c>
      <c r="J10" s="67">
        <v>2</v>
      </c>
      <c r="K10" s="67">
        <v>2</v>
      </c>
      <c r="L10" s="67">
        <v>2</v>
      </c>
      <c r="M10" s="67">
        <v>2</v>
      </c>
      <c r="N10" s="79">
        <v>2</v>
      </c>
      <c r="O10" s="79">
        <v>2</v>
      </c>
      <c r="P10" s="79">
        <v>2</v>
      </c>
      <c r="Q10" s="79">
        <v>2</v>
      </c>
      <c r="R10" s="79">
        <v>2</v>
      </c>
      <c r="S10" s="79">
        <v>2</v>
      </c>
      <c r="T10" s="80">
        <v>2</v>
      </c>
      <c r="U10" s="69">
        <v>0</v>
      </c>
      <c r="V10" s="70">
        <v>0</v>
      </c>
      <c r="W10" s="71">
        <v>0</v>
      </c>
      <c r="X10" s="81">
        <v>2</v>
      </c>
      <c r="Y10" s="67">
        <v>2</v>
      </c>
      <c r="Z10" s="67">
        <v>2</v>
      </c>
      <c r="AA10" s="67">
        <v>2</v>
      </c>
      <c r="AB10" s="67">
        <v>2</v>
      </c>
      <c r="AC10" s="67">
        <v>2</v>
      </c>
      <c r="AD10" s="67">
        <v>2</v>
      </c>
      <c r="AE10" s="67">
        <v>2</v>
      </c>
      <c r="AF10" s="67">
        <v>2</v>
      </c>
      <c r="AG10" s="67">
        <v>2</v>
      </c>
      <c r="AH10" s="67">
        <v>2</v>
      </c>
      <c r="AI10" s="67">
        <v>2</v>
      </c>
      <c r="AJ10" s="67">
        <v>2</v>
      </c>
      <c r="AK10" s="67">
        <v>2</v>
      </c>
      <c r="AL10" s="67">
        <v>2</v>
      </c>
      <c r="AM10" s="67">
        <v>2</v>
      </c>
      <c r="AN10" s="67">
        <v>2</v>
      </c>
      <c r="AO10" s="68">
        <v>2</v>
      </c>
      <c r="AP10" s="74">
        <v>0</v>
      </c>
      <c r="AQ10" s="75">
        <v>0</v>
      </c>
      <c r="AR10" s="75">
        <v>0</v>
      </c>
      <c r="AS10" s="75">
        <v>0</v>
      </c>
      <c r="AT10" s="76">
        <v>0</v>
      </c>
      <c r="AU10" s="77">
        <v>0</v>
      </c>
      <c r="AV10" s="70">
        <v>0</v>
      </c>
      <c r="AW10" s="78">
        <v>0</v>
      </c>
      <c r="AX10" s="78">
        <v>0</v>
      </c>
      <c r="AY10" s="78">
        <v>0</v>
      </c>
      <c r="AZ10" s="78">
        <v>0</v>
      </c>
      <c r="BA10" s="78">
        <v>0</v>
      </c>
      <c r="BB10" s="78">
        <v>0</v>
      </c>
      <c r="BC10" s="78">
        <v>0</v>
      </c>
      <c r="BD10" s="71">
        <v>0</v>
      </c>
      <c r="BE10" s="140">
        <f t="shared" si="8"/>
        <v>68</v>
      </c>
    </row>
    <row r="11" spans="1:57" x14ac:dyDescent="0.25">
      <c r="A11" s="878"/>
      <c r="B11" s="885"/>
      <c r="C11" s="886"/>
      <c r="D11" s="65" t="s">
        <v>203</v>
      </c>
      <c r="E11" s="67">
        <v>0</v>
      </c>
      <c r="F11" s="67">
        <v>0</v>
      </c>
      <c r="G11" s="67">
        <v>0</v>
      </c>
      <c r="H11" s="67">
        <v>0</v>
      </c>
      <c r="I11" s="67">
        <v>0</v>
      </c>
      <c r="J11" s="67">
        <v>0</v>
      </c>
      <c r="K11" s="67">
        <v>0</v>
      </c>
      <c r="L11" s="67">
        <v>0</v>
      </c>
      <c r="M11" s="67">
        <v>0</v>
      </c>
      <c r="N11" s="67">
        <v>0</v>
      </c>
      <c r="O11" s="67">
        <v>0</v>
      </c>
      <c r="P11" s="67">
        <v>0</v>
      </c>
      <c r="Q11" s="67">
        <v>0</v>
      </c>
      <c r="R11" s="67">
        <v>0</v>
      </c>
      <c r="S11" s="67">
        <v>0</v>
      </c>
      <c r="T11" s="68">
        <v>0</v>
      </c>
      <c r="U11" s="69">
        <v>0</v>
      </c>
      <c r="V11" s="70">
        <v>0</v>
      </c>
      <c r="W11" s="71">
        <v>0</v>
      </c>
      <c r="X11" s="81">
        <v>0</v>
      </c>
      <c r="Y11" s="79">
        <v>0</v>
      </c>
      <c r="Z11" s="79">
        <v>0</v>
      </c>
      <c r="AA11" s="79">
        <v>0</v>
      </c>
      <c r="AB11" s="79">
        <v>0</v>
      </c>
      <c r="AC11" s="79">
        <v>0</v>
      </c>
      <c r="AD11" s="79">
        <v>0</v>
      </c>
      <c r="AE11" s="79">
        <v>0</v>
      </c>
      <c r="AF11" s="79">
        <v>0</v>
      </c>
      <c r="AG11" s="79">
        <v>0</v>
      </c>
      <c r="AH11" s="79">
        <v>0</v>
      </c>
      <c r="AI11" s="79">
        <v>0</v>
      </c>
      <c r="AJ11" s="79">
        <v>0</v>
      </c>
      <c r="AK11" s="79">
        <v>0</v>
      </c>
      <c r="AL11" s="79">
        <v>0</v>
      </c>
      <c r="AM11" s="79">
        <v>0</v>
      </c>
      <c r="AN11" s="79">
        <v>0</v>
      </c>
      <c r="AO11" s="80">
        <v>0</v>
      </c>
      <c r="AP11" s="74">
        <v>0</v>
      </c>
      <c r="AQ11" s="75">
        <v>0</v>
      </c>
      <c r="AR11" s="75">
        <v>0</v>
      </c>
      <c r="AS11" s="75">
        <v>0</v>
      </c>
      <c r="AT11" s="76">
        <v>0</v>
      </c>
      <c r="AU11" s="77">
        <v>0</v>
      </c>
      <c r="AV11" s="70">
        <v>0</v>
      </c>
      <c r="AW11" s="78">
        <v>0</v>
      </c>
      <c r="AX11" s="78">
        <v>0</v>
      </c>
      <c r="AY11" s="78">
        <v>0</v>
      </c>
      <c r="AZ11" s="78">
        <v>0</v>
      </c>
      <c r="BA11" s="78">
        <v>0</v>
      </c>
      <c r="BB11" s="78">
        <v>0</v>
      </c>
      <c r="BC11" s="78">
        <v>0</v>
      </c>
      <c r="BD11" s="71">
        <v>0</v>
      </c>
      <c r="BE11" s="140">
        <f t="shared" si="8"/>
        <v>0</v>
      </c>
    </row>
    <row r="12" spans="1:57" x14ac:dyDescent="0.25">
      <c r="A12" s="878"/>
      <c r="B12" s="889" t="s">
        <v>47</v>
      </c>
      <c r="C12" s="890" t="s">
        <v>33</v>
      </c>
      <c r="D12" s="65" t="s">
        <v>202</v>
      </c>
      <c r="E12" s="67">
        <v>2</v>
      </c>
      <c r="F12" s="67">
        <v>2</v>
      </c>
      <c r="G12" s="67">
        <v>2</v>
      </c>
      <c r="H12" s="67">
        <v>2</v>
      </c>
      <c r="I12" s="67">
        <v>2</v>
      </c>
      <c r="J12" s="67">
        <v>2</v>
      </c>
      <c r="K12" s="67">
        <v>2</v>
      </c>
      <c r="L12" s="67">
        <v>2</v>
      </c>
      <c r="M12" s="67">
        <v>2</v>
      </c>
      <c r="N12" s="79">
        <v>2</v>
      </c>
      <c r="O12" s="79">
        <v>2</v>
      </c>
      <c r="P12" s="79">
        <v>2</v>
      </c>
      <c r="Q12" s="79">
        <v>2</v>
      </c>
      <c r="R12" s="79">
        <v>2</v>
      </c>
      <c r="S12" s="79">
        <v>2</v>
      </c>
      <c r="T12" s="80">
        <v>2</v>
      </c>
      <c r="U12" s="69">
        <v>0</v>
      </c>
      <c r="V12" s="70">
        <v>0</v>
      </c>
      <c r="W12" s="71">
        <v>0</v>
      </c>
      <c r="X12" s="81">
        <v>2</v>
      </c>
      <c r="Y12" s="67">
        <v>2</v>
      </c>
      <c r="Z12" s="67">
        <v>2</v>
      </c>
      <c r="AA12" s="67">
        <v>2</v>
      </c>
      <c r="AB12" s="67">
        <v>2</v>
      </c>
      <c r="AC12" s="67">
        <v>2</v>
      </c>
      <c r="AD12" s="67">
        <v>2</v>
      </c>
      <c r="AE12" s="67">
        <v>2</v>
      </c>
      <c r="AF12" s="67">
        <v>2</v>
      </c>
      <c r="AG12" s="67">
        <v>2</v>
      </c>
      <c r="AH12" s="67">
        <v>2</v>
      </c>
      <c r="AI12" s="67">
        <v>2</v>
      </c>
      <c r="AJ12" s="67">
        <v>2</v>
      </c>
      <c r="AK12" s="67">
        <v>2</v>
      </c>
      <c r="AL12" s="67">
        <v>2</v>
      </c>
      <c r="AM12" s="67">
        <v>2</v>
      </c>
      <c r="AN12" s="67">
        <v>2</v>
      </c>
      <c r="AO12" s="68">
        <v>2</v>
      </c>
      <c r="AP12" s="74">
        <v>0</v>
      </c>
      <c r="AQ12" s="75">
        <v>0</v>
      </c>
      <c r="AR12" s="75">
        <v>0</v>
      </c>
      <c r="AS12" s="75">
        <v>0</v>
      </c>
      <c r="AT12" s="76">
        <v>0</v>
      </c>
      <c r="AU12" s="77">
        <v>0</v>
      </c>
      <c r="AV12" s="70">
        <v>0</v>
      </c>
      <c r="AW12" s="78">
        <v>0</v>
      </c>
      <c r="AX12" s="78">
        <v>0</v>
      </c>
      <c r="AY12" s="78">
        <v>0</v>
      </c>
      <c r="AZ12" s="78">
        <v>0</v>
      </c>
      <c r="BA12" s="78">
        <v>0</v>
      </c>
      <c r="BB12" s="78">
        <v>0</v>
      </c>
      <c r="BC12" s="78">
        <v>0</v>
      </c>
      <c r="BD12" s="71">
        <v>0</v>
      </c>
      <c r="BE12" s="140">
        <f t="shared" si="8"/>
        <v>68</v>
      </c>
    </row>
    <row r="13" spans="1:57" x14ac:dyDescent="0.25">
      <c r="A13" s="878"/>
      <c r="B13" s="889"/>
      <c r="C13" s="890"/>
      <c r="D13" s="65" t="s">
        <v>203</v>
      </c>
      <c r="E13" s="67">
        <v>2</v>
      </c>
      <c r="F13" s="67">
        <v>2</v>
      </c>
      <c r="G13" s="67">
        <v>2</v>
      </c>
      <c r="H13" s="67">
        <v>2</v>
      </c>
      <c r="I13" s="67">
        <v>2</v>
      </c>
      <c r="J13" s="67">
        <v>2</v>
      </c>
      <c r="K13" s="67">
        <v>2</v>
      </c>
      <c r="L13" s="67">
        <v>2</v>
      </c>
      <c r="M13" s="67">
        <v>2</v>
      </c>
      <c r="N13" s="67">
        <v>2</v>
      </c>
      <c r="O13" s="67">
        <v>2</v>
      </c>
      <c r="P13" s="67">
        <v>2</v>
      </c>
      <c r="Q13" s="67">
        <v>2</v>
      </c>
      <c r="R13" s="67">
        <v>2</v>
      </c>
      <c r="S13" s="67">
        <v>2</v>
      </c>
      <c r="T13" s="68">
        <v>2</v>
      </c>
      <c r="U13" s="69">
        <v>0</v>
      </c>
      <c r="V13" s="70">
        <v>0</v>
      </c>
      <c r="W13" s="71">
        <v>0</v>
      </c>
      <c r="X13" s="81">
        <v>2</v>
      </c>
      <c r="Y13" s="79">
        <v>2</v>
      </c>
      <c r="Z13" s="79">
        <v>2</v>
      </c>
      <c r="AA13" s="79">
        <v>2</v>
      </c>
      <c r="AB13" s="79">
        <v>2</v>
      </c>
      <c r="AC13" s="79">
        <v>2</v>
      </c>
      <c r="AD13" s="79">
        <v>2</v>
      </c>
      <c r="AE13" s="79">
        <v>2</v>
      </c>
      <c r="AF13" s="79">
        <v>2</v>
      </c>
      <c r="AG13" s="79">
        <v>2</v>
      </c>
      <c r="AH13" s="79">
        <v>2</v>
      </c>
      <c r="AI13" s="79">
        <v>2</v>
      </c>
      <c r="AJ13" s="79">
        <v>2</v>
      </c>
      <c r="AK13" s="79">
        <v>2</v>
      </c>
      <c r="AL13" s="79">
        <v>2</v>
      </c>
      <c r="AM13" s="79">
        <v>2</v>
      </c>
      <c r="AN13" s="79">
        <v>2</v>
      </c>
      <c r="AO13" s="80">
        <v>2</v>
      </c>
      <c r="AP13" s="82">
        <v>0</v>
      </c>
      <c r="AQ13" s="75">
        <v>0</v>
      </c>
      <c r="AR13" s="75">
        <v>0</v>
      </c>
      <c r="AS13" s="75">
        <v>0</v>
      </c>
      <c r="AT13" s="76">
        <v>0</v>
      </c>
      <c r="AU13" s="77">
        <v>0</v>
      </c>
      <c r="AV13" s="70">
        <v>0</v>
      </c>
      <c r="AW13" s="78">
        <v>0</v>
      </c>
      <c r="AX13" s="78">
        <v>0</v>
      </c>
      <c r="AY13" s="78">
        <v>0</v>
      </c>
      <c r="AZ13" s="78">
        <v>0</v>
      </c>
      <c r="BA13" s="78">
        <v>0</v>
      </c>
      <c r="BB13" s="78">
        <v>0</v>
      </c>
      <c r="BC13" s="78">
        <v>0</v>
      </c>
      <c r="BD13" s="71">
        <v>0</v>
      </c>
      <c r="BE13" s="140">
        <f t="shared" si="8"/>
        <v>68</v>
      </c>
    </row>
    <row r="14" spans="1:57" x14ac:dyDescent="0.25">
      <c r="A14" s="878"/>
      <c r="B14" s="887" t="s">
        <v>157</v>
      </c>
      <c r="C14" s="888" t="s">
        <v>208</v>
      </c>
      <c r="D14" s="65" t="s">
        <v>202</v>
      </c>
      <c r="E14" s="67">
        <v>0</v>
      </c>
      <c r="F14" s="67">
        <v>0</v>
      </c>
      <c r="G14" s="67">
        <v>0</v>
      </c>
      <c r="H14" s="67">
        <v>0</v>
      </c>
      <c r="I14" s="67">
        <v>0</v>
      </c>
      <c r="J14" s="67">
        <v>0</v>
      </c>
      <c r="K14" s="67">
        <v>0</v>
      </c>
      <c r="L14" s="67">
        <v>0</v>
      </c>
      <c r="M14" s="67">
        <v>0</v>
      </c>
      <c r="N14" s="67">
        <v>0</v>
      </c>
      <c r="O14" s="67">
        <v>0</v>
      </c>
      <c r="P14" s="67">
        <v>0</v>
      </c>
      <c r="Q14" s="67">
        <v>0</v>
      </c>
      <c r="R14" s="67">
        <v>0</v>
      </c>
      <c r="S14" s="67">
        <v>0</v>
      </c>
      <c r="T14" s="67">
        <v>0</v>
      </c>
      <c r="U14" s="69">
        <v>0</v>
      </c>
      <c r="V14" s="70">
        <v>0</v>
      </c>
      <c r="W14" s="71">
        <v>0</v>
      </c>
      <c r="X14" s="81">
        <v>2</v>
      </c>
      <c r="Y14" s="81">
        <v>2</v>
      </c>
      <c r="Z14" s="81">
        <v>2</v>
      </c>
      <c r="AA14" s="81">
        <v>2</v>
      </c>
      <c r="AB14" s="81">
        <v>2</v>
      </c>
      <c r="AC14" s="81">
        <v>2</v>
      </c>
      <c r="AD14" s="81">
        <v>2</v>
      </c>
      <c r="AE14" s="81">
        <v>2</v>
      </c>
      <c r="AF14" s="81">
        <v>2</v>
      </c>
      <c r="AG14" s="81">
        <v>2</v>
      </c>
      <c r="AH14" s="81">
        <v>2</v>
      </c>
      <c r="AI14" s="81">
        <v>2</v>
      </c>
      <c r="AJ14" s="81">
        <v>2</v>
      </c>
      <c r="AK14" s="81">
        <v>2</v>
      </c>
      <c r="AL14" s="81">
        <v>2</v>
      </c>
      <c r="AM14" s="81">
        <v>2</v>
      </c>
      <c r="AN14" s="81">
        <v>0</v>
      </c>
      <c r="AO14" s="81">
        <v>0</v>
      </c>
      <c r="AP14" s="82">
        <v>0</v>
      </c>
      <c r="AQ14" s="75">
        <v>0</v>
      </c>
      <c r="AR14" s="75">
        <v>0</v>
      </c>
      <c r="AS14" s="75">
        <v>0</v>
      </c>
      <c r="AT14" s="76">
        <v>0</v>
      </c>
      <c r="AU14" s="77">
        <v>0</v>
      </c>
      <c r="AV14" s="70">
        <v>0</v>
      </c>
      <c r="AW14" s="78">
        <v>0</v>
      </c>
      <c r="AX14" s="78">
        <v>0</v>
      </c>
      <c r="AY14" s="78">
        <v>0</v>
      </c>
      <c r="AZ14" s="78">
        <v>0</v>
      </c>
      <c r="BA14" s="78">
        <v>0</v>
      </c>
      <c r="BB14" s="78">
        <v>0</v>
      </c>
      <c r="BC14" s="78">
        <v>0</v>
      </c>
      <c r="BD14" s="71">
        <v>0</v>
      </c>
      <c r="BE14" s="140">
        <f t="shared" si="8"/>
        <v>32</v>
      </c>
    </row>
    <row r="15" spans="1:57" ht="15.75" thickBot="1" x14ac:dyDescent="0.3">
      <c r="A15" s="878"/>
      <c r="B15" s="885"/>
      <c r="C15" s="886"/>
      <c r="D15" s="92" t="s">
        <v>203</v>
      </c>
      <c r="E15" s="149">
        <v>0</v>
      </c>
      <c r="F15" s="149">
        <v>0</v>
      </c>
      <c r="G15" s="149">
        <v>0</v>
      </c>
      <c r="H15" s="149">
        <v>0</v>
      </c>
      <c r="I15" s="149">
        <v>0</v>
      </c>
      <c r="J15" s="149">
        <v>0</v>
      </c>
      <c r="K15" s="149">
        <v>0</v>
      </c>
      <c r="L15" s="149">
        <v>0</v>
      </c>
      <c r="M15" s="149">
        <v>0</v>
      </c>
      <c r="N15" s="149">
        <v>0</v>
      </c>
      <c r="O15" s="149">
        <v>0</v>
      </c>
      <c r="P15" s="149">
        <v>0</v>
      </c>
      <c r="Q15" s="149">
        <v>0</v>
      </c>
      <c r="R15" s="149">
        <v>0</v>
      </c>
      <c r="S15" s="149">
        <v>0</v>
      </c>
      <c r="T15" s="149">
        <v>0</v>
      </c>
      <c r="U15" s="95">
        <v>0</v>
      </c>
      <c r="V15" s="96">
        <v>0</v>
      </c>
      <c r="W15" s="97">
        <v>0</v>
      </c>
      <c r="X15" s="150">
        <v>1</v>
      </c>
      <c r="Y15" s="150">
        <v>1</v>
      </c>
      <c r="Z15" s="150">
        <v>1</v>
      </c>
      <c r="AA15" s="150">
        <v>1</v>
      </c>
      <c r="AB15" s="150">
        <v>1</v>
      </c>
      <c r="AC15" s="150">
        <v>1</v>
      </c>
      <c r="AD15" s="150">
        <v>1</v>
      </c>
      <c r="AE15" s="150">
        <v>1</v>
      </c>
      <c r="AF15" s="150">
        <v>1</v>
      </c>
      <c r="AG15" s="150">
        <v>1</v>
      </c>
      <c r="AH15" s="150">
        <v>1</v>
      </c>
      <c r="AI15" s="150">
        <v>1</v>
      </c>
      <c r="AJ15" s="150">
        <v>1</v>
      </c>
      <c r="AK15" s="150">
        <v>1</v>
      </c>
      <c r="AL15" s="150">
        <v>1</v>
      </c>
      <c r="AM15" s="150">
        <v>1</v>
      </c>
      <c r="AN15" s="150">
        <v>0</v>
      </c>
      <c r="AO15" s="150">
        <v>0</v>
      </c>
      <c r="AP15" s="151">
        <v>0</v>
      </c>
      <c r="AQ15" s="152">
        <v>0</v>
      </c>
      <c r="AR15" s="152">
        <v>0</v>
      </c>
      <c r="AS15" s="152">
        <v>0</v>
      </c>
      <c r="AT15" s="153">
        <v>0</v>
      </c>
      <c r="AU15" s="101">
        <v>0</v>
      </c>
      <c r="AV15" s="96">
        <v>0</v>
      </c>
      <c r="AW15" s="102">
        <v>0</v>
      </c>
      <c r="AX15" s="102">
        <v>0</v>
      </c>
      <c r="AY15" s="102">
        <v>0</v>
      </c>
      <c r="AZ15" s="102">
        <v>0</v>
      </c>
      <c r="BA15" s="102">
        <v>0</v>
      </c>
      <c r="BB15" s="102">
        <v>0</v>
      </c>
      <c r="BC15" s="102">
        <v>0</v>
      </c>
      <c r="BD15" s="97">
        <v>0</v>
      </c>
      <c r="BE15" s="154">
        <f t="shared" si="8"/>
        <v>16</v>
      </c>
    </row>
    <row r="16" spans="1:57" x14ac:dyDescent="0.25">
      <c r="A16" s="878"/>
      <c r="B16" s="891" t="s">
        <v>49</v>
      </c>
      <c r="C16" s="893" t="s">
        <v>50</v>
      </c>
      <c r="D16" s="63" t="s">
        <v>202</v>
      </c>
      <c r="E16" s="64">
        <f>E18+E20</f>
        <v>3</v>
      </c>
      <c r="F16" s="64">
        <f t="shared" ref="F16:AO17" si="9">F18+F20</f>
        <v>3</v>
      </c>
      <c r="G16" s="64">
        <f t="shared" si="9"/>
        <v>3</v>
      </c>
      <c r="H16" s="64">
        <f t="shared" si="9"/>
        <v>3</v>
      </c>
      <c r="I16" s="64">
        <f t="shared" si="9"/>
        <v>3</v>
      </c>
      <c r="J16" s="64">
        <f t="shared" si="9"/>
        <v>3</v>
      </c>
      <c r="K16" s="64">
        <f t="shared" si="9"/>
        <v>3</v>
      </c>
      <c r="L16" s="64">
        <f t="shared" si="9"/>
        <v>3</v>
      </c>
      <c r="M16" s="64">
        <f t="shared" si="9"/>
        <v>3</v>
      </c>
      <c r="N16" s="64">
        <f t="shared" si="9"/>
        <v>3</v>
      </c>
      <c r="O16" s="64">
        <f t="shared" si="9"/>
        <v>3</v>
      </c>
      <c r="P16" s="64">
        <f t="shared" si="9"/>
        <v>3</v>
      </c>
      <c r="Q16" s="64">
        <f t="shared" si="9"/>
        <v>3</v>
      </c>
      <c r="R16" s="64">
        <f t="shared" si="9"/>
        <v>3</v>
      </c>
      <c r="S16" s="64">
        <f t="shared" si="9"/>
        <v>3</v>
      </c>
      <c r="T16" s="64">
        <f t="shared" si="9"/>
        <v>3</v>
      </c>
      <c r="U16" s="134">
        <v>0</v>
      </c>
      <c r="V16" s="135">
        <v>0</v>
      </c>
      <c r="W16" s="136">
        <v>0</v>
      </c>
      <c r="X16" s="64">
        <f t="shared" si="9"/>
        <v>0</v>
      </c>
      <c r="Y16" s="64">
        <f t="shared" si="9"/>
        <v>0</v>
      </c>
      <c r="Z16" s="64">
        <f t="shared" si="9"/>
        <v>2</v>
      </c>
      <c r="AA16" s="64">
        <f t="shared" si="9"/>
        <v>2</v>
      </c>
      <c r="AB16" s="64">
        <f t="shared" si="9"/>
        <v>2</v>
      </c>
      <c r="AC16" s="64">
        <f t="shared" si="9"/>
        <v>2</v>
      </c>
      <c r="AD16" s="64">
        <f t="shared" si="9"/>
        <v>2</v>
      </c>
      <c r="AE16" s="64">
        <f t="shared" si="9"/>
        <v>2</v>
      </c>
      <c r="AF16" s="64">
        <f t="shared" si="9"/>
        <v>2</v>
      </c>
      <c r="AG16" s="64">
        <f t="shared" si="9"/>
        <v>2</v>
      </c>
      <c r="AH16" s="64">
        <f t="shared" si="9"/>
        <v>2</v>
      </c>
      <c r="AI16" s="64">
        <f t="shared" si="9"/>
        <v>2</v>
      </c>
      <c r="AJ16" s="64">
        <f t="shared" si="9"/>
        <v>2</v>
      </c>
      <c r="AK16" s="64">
        <f t="shared" si="9"/>
        <v>2</v>
      </c>
      <c r="AL16" s="64">
        <f t="shared" si="9"/>
        <v>2</v>
      </c>
      <c r="AM16" s="64">
        <f t="shared" si="9"/>
        <v>2</v>
      </c>
      <c r="AN16" s="64">
        <f t="shared" si="9"/>
        <v>2</v>
      </c>
      <c r="AO16" s="64">
        <f t="shared" si="9"/>
        <v>2</v>
      </c>
      <c r="AP16" s="164">
        <v>0</v>
      </c>
      <c r="AQ16" s="165">
        <v>0</v>
      </c>
      <c r="AR16" s="165">
        <v>0</v>
      </c>
      <c r="AS16" s="165">
        <v>0</v>
      </c>
      <c r="AT16" s="166">
        <v>0</v>
      </c>
      <c r="AU16" s="167">
        <v>0</v>
      </c>
      <c r="AV16" s="135">
        <v>0</v>
      </c>
      <c r="AW16" s="168">
        <v>0</v>
      </c>
      <c r="AX16" s="168">
        <v>0</v>
      </c>
      <c r="AY16" s="168">
        <v>0</v>
      </c>
      <c r="AZ16" s="168">
        <v>0</v>
      </c>
      <c r="BA16" s="168">
        <v>0</v>
      </c>
      <c r="BB16" s="168">
        <v>0</v>
      </c>
      <c r="BC16" s="168">
        <v>0</v>
      </c>
      <c r="BD16" s="136">
        <v>0</v>
      </c>
      <c r="BE16" s="169">
        <f t="shared" si="8"/>
        <v>80</v>
      </c>
    </row>
    <row r="17" spans="1:57" ht="15.75" thickBot="1" x14ac:dyDescent="0.3">
      <c r="A17" s="878"/>
      <c r="B17" s="892"/>
      <c r="C17" s="894"/>
      <c r="D17" s="170" t="s">
        <v>203</v>
      </c>
      <c r="E17" s="171">
        <f>E19+E21</f>
        <v>1</v>
      </c>
      <c r="F17" s="171">
        <f t="shared" si="9"/>
        <v>2</v>
      </c>
      <c r="G17" s="171">
        <f t="shared" si="9"/>
        <v>1</v>
      </c>
      <c r="H17" s="171">
        <f t="shared" si="9"/>
        <v>2</v>
      </c>
      <c r="I17" s="171">
        <f t="shared" si="9"/>
        <v>1</v>
      </c>
      <c r="J17" s="171">
        <f t="shared" si="9"/>
        <v>2</v>
      </c>
      <c r="K17" s="171">
        <f t="shared" si="9"/>
        <v>1</v>
      </c>
      <c r="L17" s="171">
        <f t="shared" si="9"/>
        <v>2</v>
      </c>
      <c r="M17" s="171">
        <f t="shared" si="9"/>
        <v>1</v>
      </c>
      <c r="N17" s="171">
        <f t="shared" si="9"/>
        <v>2</v>
      </c>
      <c r="O17" s="171">
        <f t="shared" si="9"/>
        <v>1</v>
      </c>
      <c r="P17" s="171">
        <f t="shared" si="9"/>
        <v>2</v>
      </c>
      <c r="Q17" s="171">
        <f t="shared" si="9"/>
        <v>1</v>
      </c>
      <c r="R17" s="171">
        <f t="shared" si="9"/>
        <v>2</v>
      </c>
      <c r="S17" s="171">
        <f t="shared" si="9"/>
        <v>1</v>
      </c>
      <c r="T17" s="171">
        <f t="shared" si="9"/>
        <v>2</v>
      </c>
      <c r="U17" s="137">
        <v>0</v>
      </c>
      <c r="V17" s="138">
        <v>0</v>
      </c>
      <c r="W17" s="139">
        <v>0</v>
      </c>
      <c r="X17" s="171">
        <f>X19+X21</f>
        <v>0</v>
      </c>
      <c r="Y17" s="171">
        <f t="shared" si="9"/>
        <v>0</v>
      </c>
      <c r="Z17" s="171">
        <f t="shared" si="9"/>
        <v>1</v>
      </c>
      <c r="AA17" s="171">
        <f t="shared" si="9"/>
        <v>1</v>
      </c>
      <c r="AB17" s="171">
        <f t="shared" si="9"/>
        <v>1</v>
      </c>
      <c r="AC17" s="171">
        <f t="shared" si="9"/>
        <v>1</v>
      </c>
      <c r="AD17" s="171">
        <f t="shared" si="9"/>
        <v>1</v>
      </c>
      <c r="AE17" s="171">
        <f t="shared" si="9"/>
        <v>1</v>
      </c>
      <c r="AF17" s="171">
        <f t="shared" si="9"/>
        <v>1</v>
      </c>
      <c r="AG17" s="171">
        <f t="shared" si="9"/>
        <v>1</v>
      </c>
      <c r="AH17" s="171">
        <f t="shared" si="9"/>
        <v>1</v>
      </c>
      <c r="AI17" s="171">
        <f t="shared" si="9"/>
        <v>1</v>
      </c>
      <c r="AJ17" s="171">
        <f t="shared" si="9"/>
        <v>1</v>
      </c>
      <c r="AK17" s="171">
        <f t="shared" si="9"/>
        <v>1</v>
      </c>
      <c r="AL17" s="171">
        <f t="shared" si="9"/>
        <v>1</v>
      </c>
      <c r="AM17" s="171">
        <f t="shared" si="9"/>
        <v>1</v>
      </c>
      <c r="AN17" s="171">
        <f t="shared" si="9"/>
        <v>1</v>
      </c>
      <c r="AO17" s="171">
        <f t="shared" si="9"/>
        <v>1</v>
      </c>
      <c r="AP17" s="172">
        <v>0</v>
      </c>
      <c r="AQ17" s="173">
        <v>0</v>
      </c>
      <c r="AR17" s="173">
        <v>0</v>
      </c>
      <c r="AS17" s="173">
        <v>0</v>
      </c>
      <c r="AT17" s="174">
        <v>0</v>
      </c>
      <c r="AU17" s="175">
        <v>0</v>
      </c>
      <c r="AV17" s="138">
        <v>0</v>
      </c>
      <c r="AW17" s="176">
        <v>0</v>
      </c>
      <c r="AX17" s="176">
        <v>0</v>
      </c>
      <c r="AY17" s="176">
        <v>0</v>
      </c>
      <c r="AZ17" s="176">
        <v>0</v>
      </c>
      <c r="BA17" s="176">
        <v>0</v>
      </c>
      <c r="BB17" s="176">
        <v>0</v>
      </c>
      <c r="BC17" s="176">
        <v>0</v>
      </c>
      <c r="BD17" s="139">
        <v>0</v>
      </c>
      <c r="BE17" s="177">
        <f t="shared" si="8"/>
        <v>40</v>
      </c>
    </row>
    <row r="18" spans="1:57" x14ac:dyDescent="0.25">
      <c r="A18" s="878"/>
      <c r="B18" s="895" t="s">
        <v>51</v>
      </c>
      <c r="C18" s="886" t="s">
        <v>31</v>
      </c>
      <c r="D18" s="155" t="s">
        <v>202</v>
      </c>
      <c r="E18" s="156">
        <v>3</v>
      </c>
      <c r="F18" s="156">
        <v>3</v>
      </c>
      <c r="G18" s="156">
        <v>3</v>
      </c>
      <c r="H18" s="156">
        <v>3</v>
      </c>
      <c r="I18" s="156">
        <v>3</v>
      </c>
      <c r="J18" s="156">
        <v>3</v>
      </c>
      <c r="K18" s="156">
        <v>3</v>
      </c>
      <c r="L18" s="156">
        <v>3</v>
      </c>
      <c r="M18" s="156">
        <v>3</v>
      </c>
      <c r="N18" s="156">
        <v>3</v>
      </c>
      <c r="O18" s="156">
        <v>3</v>
      </c>
      <c r="P18" s="156">
        <v>3</v>
      </c>
      <c r="Q18" s="156">
        <v>3</v>
      </c>
      <c r="R18" s="156">
        <v>3</v>
      </c>
      <c r="S18" s="156">
        <v>3</v>
      </c>
      <c r="T18" s="156">
        <v>3</v>
      </c>
      <c r="U18" s="69">
        <v>0</v>
      </c>
      <c r="V18" s="70">
        <v>0</v>
      </c>
      <c r="W18" s="71">
        <v>0</v>
      </c>
      <c r="X18" s="157">
        <v>0</v>
      </c>
      <c r="Y18" s="158">
        <v>0</v>
      </c>
      <c r="Z18" s="158">
        <v>0</v>
      </c>
      <c r="AA18" s="158">
        <v>0</v>
      </c>
      <c r="AB18" s="158">
        <v>0</v>
      </c>
      <c r="AC18" s="158">
        <v>0</v>
      </c>
      <c r="AD18" s="158">
        <v>0</v>
      </c>
      <c r="AE18" s="158">
        <v>0</v>
      </c>
      <c r="AF18" s="158">
        <v>0</v>
      </c>
      <c r="AG18" s="158">
        <v>0</v>
      </c>
      <c r="AH18" s="158">
        <v>0</v>
      </c>
      <c r="AI18" s="158">
        <v>0</v>
      </c>
      <c r="AJ18" s="158">
        <v>0</v>
      </c>
      <c r="AK18" s="158">
        <v>0</v>
      </c>
      <c r="AL18" s="158">
        <v>0</v>
      </c>
      <c r="AM18" s="158">
        <v>0</v>
      </c>
      <c r="AN18" s="158">
        <v>0</v>
      </c>
      <c r="AO18" s="159">
        <v>0</v>
      </c>
      <c r="AP18" s="160">
        <v>0</v>
      </c>
      <c r="AQ18" s="161">
        <v>0</v>
      </c>
      <c r="AR18" s="161">
        <v>0</v>
      </c>
      <c r="AS18" s="161">
        <v>0</v>
      </c>
      <c r="AT18" s="162">
        <v>0</v>
      </c>
      <c r="AU18" s="77">
        <v>0</v>
      </c>
      <c r="AV18" s="70">
        <v>0</v>
      </c>
      <c r="AW18" s="78">
        <v>0</v>
      </c>
      <c r="AX18" s="78">
        <v>0</v>
      </c>
      <c r="AY18" s="78">
        <v>0</v>
      </c>
      <c r="AZ18" s="78">
        <v>0</v>
      </c>
      <c r="BA18" s="78">
        <v>0</v>
      </c>
      <c r="BB18" s="78">
        <v>0</v>
      </c>
      <c r="BC18" s="78">
        <v>0</v>
      </c>
      <c r="BD18" s="71">
        <v>0</v>
      </c>
      <c r="BE18" s="163">
        <f t="shared" si="8"/>
        <v>48</v>
      </c>
    </row>
    <row r="19" spans="1:57" x14ac:dyDescent="0.25">
      <c r="A19" s="878"/>
      <c r="B19" s="896"/>
      <c r="C19" s="886"/>
      <c r="D19" s="65" t="s">
        <v>203</v>
      </c>
      <c r="E19" s="67">
        <v>1</v>
      </c>
      <c r="F19" s="67">
        <v>2</v>
      </c>
      <c r="G19" s="67">
        <v>1</v>
      </c>
      <c r="H19" s="67">
        <v>2</v>
      </c>
      <c r="I19" s="67">
        <v>1</v>
      </c>
      <c r="J19" s="67">
        <v>2</v>
      </c>
      <c r="K19" s="67">
        <v>1</v>
      </c>
      <c r="L19" s="67">
        <v>2</v>
      </c>
      <c r="M19" s="67">
        <v>1</v>
      </c>
      <c r="N19" s="67">
        <v>2</v>
      </c>
      <c r="O19" s="67">
        <v>1</v>
      </c>
      <c r="P19" s="67">
        <v>2</v>
      </c>
      <c r="Q19" s="67">
        <v>1</v>
      </c>
      <c r="R19" s="67">
        <v>2</v>
      </c>
      <c r="S19" s="67">
        <v>1</v>
      </c>
      <c r="T19" s="67">
        <v>2</v>
      </c>
      <c r="U19" s="69">
        <v>0</v>
      </c>
      <c r="V19" s="70">
        <v>0</v>
      </c>
      <c r="W19" s="71">
        <v>0</v>
      </c>
      <c r="X19" s="83">
        <v>0</v>
      </c>
      <c r="Y19" s="84">
        <v>0</v>
      </c>
      <c r="Z19" s="84">
        <v>0</v>
      </c>
      <c r="AA19" s="84">
        <v>0</v>
      </c>
      <c r="AB19" s="84">
        <v>0</v>
      </c>
      <c r="AC19" s="84">
        <v>0</v>
      </c>
      <c r="AD19" s="84">
        <v>0</v>
      </c>
      <c r="AE19" s="84">
        <v>0</v>
      </c>
      <c r="AF19" s="84">
        <v>0</v>
      </c>
      <c r="AG19" s="84">
        <v>0</v>
      </c>
      <c r="AH19" s="84">
        <v>0</v>
      </c>
      <c r="AI19" s="84">
        <v>0</v>
      </c>
      <c r="AJ19" s="84">
        <v>0</v>
      </c>
      <c r="AK19" s="84">
        <v>0</v>
      </c>
      <c r="AL19" s="84">
        <v>0</v>
      </c>
      <c r="AM19" s="84">
        <v>0</v>
      </c>
      <c r="AN19" s="84">
        <v>0</v>
      </c>
      <c r="AO19" s="85">
        <v>0</v>
      </c>
      <c r="AP19" s="74">
        <v>0</v>
      </c>
      <c r="AQ19" s="75">
        <v>0</v>
      </c>
      <c r="AR19" s="75">
        <v>0</v>
      </c>
      <c r="AS19" s="75">
        <v>0</v>
      </c>
      <c r="AT19" s="76">
        <v>0</v>
      </c>
      <c r="AU19" s="77">
        <v>0</v>
      </c>
      <c r="AV19" s="70">
        <v>0</v>
      </c>
      <c r="AW19" s="78">
        <v>0</v>
      </c>
      <c r="AX19" s="78">
        <v>0</v>
      </c>
      <c r="AY19" s="78">
        <v>0</v>
      </c>
      <c r="AZ19" s="78">
        <v>0</v>
      </c>
      <c r="BA19" s="78">
        <v>0</v>
      </c>
      <c r="BB19" s="78">
        <v>0</v>
      </c>
      <c r="BC19" s="78">
        <v>0</v>
      </c>
      <c r="BD19" s="71">
        <v>0</v>
      </c>
      <c r="BE19" s="140">
        <f t="shared" si="8"/>
        <v>24</v>
      </c>
    </row>
    <row r="20" spans="1:57" x14ac:dyDescent="0.25">
      <c r="A20" s="878"/>
      <c r="B20" s="896" t="s">
        <v>52</v>
      </c>
      <c r="C20" s="888" t="s">
        <v>53</v>
      </c>
      <c r="D20" s="65" t="s">
        <v>202</v>
      </c>
      <c r="E20" s="67">
        <v>0</v>
      </c>
      <c r="F20" s="67">
        <v>0</v>
      </c>
      <c r="G20" s="67">
        <v>0</v>
      </c>
      <c r="H20" s="67">
        <v>0</v>
      </c>
      <c r="I20" s="67">
        <v>0</v>
      </c>
      <c r="J20" s="67">
        <v>0</v>
      </c>
      <c r="K20" s="67">
        <v>0</v>
      </c>
      <c r="L20" s="67">
        <v>0</v>
      </c>
      <c r="M20" s="67">
        <v>0</v>
      </c>
      <c r="N20" s="67">
        <v>0</v>
      </c>
      <c r="O20" s="67">
        <v>0</v>
      </c>
      <c r="P20" s="67">
        <v>0</v>
      </c>
      <c r="Q20" s="67">
        <v>0</v>
      </c>
      <c r="R20" s="67">
        <v>0</v>
      </c>
      <c r="S20" s="67">
        <v>0</v>
      </c>
      <c r="T20" s="67">
        <v>0</v>
      </c>
      <c r="U20" s="69">
        <v>0</v>
      </c>
      <c r="V20" s="70">
        <v>0</v>
      </c>
      <c r="W20" s="71">
        <v>0</v>
      </c>
      <c r="X20" s="83">
        <v>0</v>
      </c>
      <c r="Y20" s="83">
        <v>0</v>
      </c>
      <c r="Z20" s="83">
        <v>2</v>
      </c>
      <c r="AA20" s="83">
        <v>2</v>
      </c>
      <c r="AB20" s="83">
        <v>2</v>
      </c>
      <c r="AC20" s="83">
        <v>2</v>
      </c>
      <c r="AD20" s="83">
        <v>2</v>
      </c>
      <c r="AE20" s="83">
        <v>2</v>
      </c>
      <c r="AF20" s="83">
        <v>2</v>
      </c>
      <c r="AG20" s="83">
        <v>2</v>
      </c>
      <c r="AH20" s="83">
        <v>2</v>
      </c>
      <c r="AI20" s="83">
        <v>2</v>
      </c>
      <c r="AJ20" s="83">
        <v>2</v>
      </c>
      <c r="AK20" s="83">
        <v>2</v>
      </c>
      <c r="AL20" s="83">
        <v>2</v>
      </c>
      <c r="AM20" s="83">
        <v>2</v>
      </c>
      <c r="AN20" s="83">
        <v>2</v>
      </c>
      <c r="AO20" s="83">
        <v>2</v>
      </c>
      <c r="AP20" s="74">
        <v>0</v>
      </c>
      <c r="AQ20" s="75">
        <v>0</v>
      </c>
      <c r="AR20" s="75">
        <v>0</v>
      </c>
      <c r="AS20" s="75">
        <v>0</v>
      </c>
      <c r="AT20" s="76">
        <v>0</v>
      </c>
      <c r="AU20" s="77">
        <v>0</v>
      </c>
      <c r="AV20" s="70">
        <v>0</v>
      </c>
      <c r="AW20" s="78">
        <v>0</v>
      </c>
      <c r="AX20" s="78">
        <v>0</v>
      </c>
      <c r="AY20" s="78">
        <v>0</v>
      </c>
      <c r="AZ20" s="78">
        <v>0</v>
      </c>
      <c r="BA20" s="78">
        <v>0</v>
      </c>
      <c r="BB20" s="78">
        <v>0</v>
      </c>
      <c r="BC20" s="78">
        <v>0</v>
      </c>
      <c r="BD20" s="71">
        <v>0</v>
      </c>
      <c r="BE20" s="140">
        <f t="shared" si="8"/>
        <v>32</v>
      </c>
    </row>
    <row r="21" spans="1:57" ht="15.75" thickBot="1" x14ac:dyDescent="0.3">
      <c r="A21" s="878"/>
      <c r="B21" s="897"/>
      <c r="C21" s="886"/>
      <c r="D21" s="92" t="s">
        <v>203</v>
      </c>
      <c r="E21" s="149">
        <v>0</v>
      </c>
      <c r="F21" s="149">
        <v>0</v>
      </c>
      <c r="G21" s="149">
        <v>0</v>
      </c>
      <c r="H21" s="149">
        <v>0</v>
      </c>
      <c r="I21" s="149">
        <v>0</v>
      </c>
      <c r="J21" s="149">
        <v>0</v>
      </c>
      <c r="K21" s="149">
        <v>0</v>
      </c>
      <c r="L21" s="149">
        <v>0</v>
      </c>
      <c r="M21" s="149">
        <v>0</v>
      </c>
      <c r="N21" s="149">
        <v>0</v>
      </c>
      <c r="O21" s="149">
        <v>0</v>
      </c>
      <c r="P21" s="149">
        <v>0</v>
      </c>
      <c r="Q21" s="149">
        <v>0</v>
      </c>
      <c r="R21" s="149">
        <v>0</v>
      </c>
      <c r="S21" s="149">
        <v>0</v>
      </c>
      <c r="T21" s="149">
        <v>0</v>
      </c>
      <c r="U21" s="95">
        <v>0</v>
      </c>
      <c r="V21" s="96">
        <v>0</v>
      </c>
      <c r="W21" s="97">
        <v>0</v>
      </c>
      <c r="X21" s="178">
        <v>0</v>
      </c>
      <c r="Y21" s="178">
        <v>0</v>
      </c>
      <c r="Z21" s="178">
        <v>1</v>
      </c>
      <c r="AA21" s="178">
        <v>1</v>
      </c>
      <c r="AB21" s="178">
        <v>1</v>
      </c>
      <c r="AC21" s="178">
        <v>1</v>
      </c>
      <c r="AD21" s="178">
        <v>1</v>
      </c>
      <c r="AE21" s="178">
        <v>1</v>
      </c>
      <c r="AF21" s="178">
        <v>1</v>
      </c>
      <c r="AG21" s="178">
        <v>1</v>
      </c>
      <c r="AH21" s="178">
        <v>1</v>
      </c>
      <c r="AI21" s="178">
        <v>1</v>
      </c>
      <c r="AJ21" s="178">
        <v>1</v>
      </c>
      <c r="AK21" s="178">
        <v>1</v>
      </c>
      <c r="AL21" s="178">
        <v>1</v>
      </c>
      <c r="AM21" s="178">
        <v>1</v>
      </c>
      <c r="AN21" s="178">
        <v>1</v>
      </c>
      <c r="AO21" s="178">
        <v>1</v>
      </c>
      <c r="AP21" s="179">
        <v>0</v>
      </c>
      <c r="AQ21" s="152">
        <v>0</v>
      </c>
      <c r="AR21" s="152">
        <v>0</v>
      </c>
      <c r="AS21" s="152">
        <v>0</v>
      </c>
      <c r="AT21" s="153">
        <v>0</v>
      </c>
      <c r="AU21" s="101">
        <v>0</v>
      </c>
      <c r="AV21" s="96">
        <v>0</v>
      </c>
      <c r="AW21" s="102">
        <v>0</v>
      </c>
      <c r="AX21" s="102">
        <v>0</v>
      </c>
      <c r="AY21" s="102">
        <v>0</v>
      </c>
      <c r="AZ21" s="102">
        <v>0</v>
      </c>
      <c r="BA21" s="102">
        <v>0</v>
      </c>
      <c r="BB21" s="102">
        <v>0</v>
      </c>
      <c r="BC21" s="102">
        <v>0</v>
      </c>
      <c r="BD21" s="97">
        <v>0</v>
      </c>
      <c r="BE21" s="154">
        <f t="shared" si="8"/>
        <v>16</v>
      </c>
    </row>
    <row r="22" spans="1:57" x14ac:dyDescent="0.25">
      <c r="A22" s="878"/>
      <c r="B22" s="891" t="s">
        <v>54</v>
      </c>
      <c r="C22" s="893" t="s">
        <v>55</v>
      </c>
      <c r="D22" s="63" t="s">
        <v>202</v>
      </c>
      <c r="E22" s="64">
        <f>E26+E28+E30+E32+E34+E36+E24+E38</f>
        <v>14</v>
      </c>
      <c r="F22" s="64">
        <f t="shared" ref="F22:AO23" si="10">F26+F28+F30+F32+F34+F36+F24+F38</f>
        <v>14</v>
      </c>
      <c r="G22" s="64">
        <f t="shared" si="10"/>
        <v>14</v>
      </c>
      <c r="H22" s="64">
        <f t="shared" si="10"/>
        <v>15</v>
      </c>
      <c r="I22" s="64">
        <f t="shared" si="10"/>
        <v>14</v>
      </c>
      <c r="J22" s="64">
        <f t="shared" si="10"/>
        <v>15</v>
      </c>
      <c r="K22" s="64">
        <f t="shared" si="10"/>
        <v>14</v>
      </c>
      <c r="L22" s="64">
        <f t="shared" si="10"/>
        <v>15</v>
      </c>
      <c r="M22" s="64">
        <f t="shared" si="10"/>
        <v>14</v>
      </c>
      <c r="N22" s="64">
        <f t="shared" si="10"/>
        <v>14</v>
      </c>
      <c r="O22" s="64">
        <f t="shared" si="10"/>
        <v>14</v>
      </c>
      <c r="P22" s="64">
        <f t="shared" si="10"/>
        <v>16</v>
      </c>
      <c r="Q22" s="64">
        <f t="shared" si="10"/>
        <v>14</v>
      </c>
      <c r="R22" s="64">
        <f t="shared" si="10"/>
        <v>14</v>
      </c>
      <c r="S22" s="64">
        <f t="shared" si="10"/>
        <v>15</v>
      </c>
      <c r="T22" s="64">
        <f t="shared" si="10"/>
        <v>14</v>
      </c>
      <c r="U22" s="134">
        <v>0</v>
      </c>
      <c r="V22" s="135">
        <v>0</v>
      </c>
      <c r="W22" s="136">
        <v>0</v>
      </c>
      <c r="X22" s="64">
        <f>X26+X28+X30+X32+X34+X36+X24+X38</f>
        <v>17</v>
      </c>
      <c r="Y22" s="64">
        <f t="shared" si="10"/>
        <v>18</v>
      </c>
      <c r="Z22" s="64">
        <f t="shared" si="10"/>
        <v>19</v>
      </c>
      <c r="AA22" s="64">
        <f t="shared" si="10"/>
        <v>17</v>
      </c>
      <c r="AB22" s="64">
        <f t="shared" si="10"/>
        <v>17</v>
      </c>
      <c r="AC22" s="64">
        <f t="shared" si="10"/>
        <v>18</v>
      </c>
      <c r="AD22" s="64">
        <f t="shared" si="10"/>
        <v>15</v>
      </c>
      <c r="AE22" s="64">
        <f t="shared" si="10"/>
        <v>18</v>
      </c>
      <c r="AF22" s="64">
        <f t="shared" si="10"/>
        <v>19</v>
      </c>
      <c r="AG22" s="64">
        <f t="shared" si="10"/>
        <v>17</v>
      </c>
      <c r="AH22" s="64">
        <f t="shared" si="10"/>
        <v>18</v>
      </c>
      <c r="AI22" s="64">
        <f t="shared" si="10"/>
        <v>17</v>
      </c>
      <c r="AJ22" s="64">
        <f t="shared" si="10"/>
        <v>17</v>
      </c>
      <c r="AK22" s="64">
        <f t="shared" si="10"/>
        <v>16</v>
      </c>
      <c r="AL22" s="64">
        <f t="shared" si="10"/>
        <v>19</v>
      </c>
      <c r="AM22" s="64">
        <f t="shared" si="10"/>
        <v>15</v>
      </c>
      <c r="AN22" s="64">
        <f t="shared" si="10"/>
        <v>16</v>
      </c>
      <c r="AO22" s="64">
        <f t="shared" si="10"/>
        <v>19</v>
      </c>
      <c r="AP22" s="164">
        <v>0</v>
      </c>
      <c r="AQ22" s="165">
        <v>0</v>
      </c>
      <c r="AR22" s="165">
        <v>0</v>
      </c>
      <c r="AS22" s="165">
        <v>0</v>
      </c>
      <c r="AT22" s="166">
        <v>0</v>
      </c>
      <c r="AU22" s="167">
        <v>0</v>
      </c>
      <c r="AV22" s="135">
        <v>0</v>
      </c>
      <c r="AW22" s="168">
        <v>0</v>
      </c>
      <c r="AX22" s="168">
        <v>0</v>
      </c>
      <c r="AY22" s="168">
        <v>0</v>
      </c>
      <c r="AZ22" s="168">
        <v>0</v>
      </c>
      <c r="BA22" s="168">
        <v>0</v>
      </c>
      <c r="BB22" s="168">
        <v>0</v>
      </c>
      <c r="BC22" s="168">
        <v>0</v>
      </c>
      <c r="BD22" s="136">
        <v>0</v>
      </c>
      <c r="BE22" s="185">
        <f t="shared" si="8"/>
        <v>542</v>
      </c>
    </row>
    <row r="23" spans="1:57" ht="15.75" thickBot="1" x14ac:dyDescent="0.3">
      <c r="A23" s="878"/>
      <c r="B23" s="892"/>
      <c r="C23" s="894"/>
      <c r="D23" s="170" t="s">
        <v>203</v>
      </c>
      <c r="E23" s="171">
        <f>E27+E29+E31+E33+E35+E37+E25+E39</f>
        <v>7</v>
      </c>
      <c r="F23" s="171">
        <f t="shared" si="10"/>
        <v>7</v>
      </c>
      <c r="G23" s="171">
        <f t="shared" si="10"/>
        <v>7</v>
      </c>
      <c r="H23" s="171">
        <f t="shared" si="10"/>
        <v>7</v>
      </c>
      <c r="I23" s="171">
        <f t="shared" si="10"/>
        <v>7</v>
      </c>
      <c r="J23" s="171">
        <f t="shared" si="10"/>
        <v>7</v>
      </c>
      <c r="K23" s="171">
        <f t="shared" si="10"/>
        <v>7</v>
      </c>
      <c r="L23" s="171">
        <f t="shared" si="10"/>
        <v>7</v>
      </c>
      <c r="M23" s="171">
        <f t="shared" si="10"/>
        <v>7</v>
      </c>
      <c r="N23" s="171">
        <f t="shared" si="10"/>
        <v>7</v>
      </c>
      <c r="O23" s="171">
        <f t="shared" si="10"/>
        <v>7</v>
      </c>
      <c r="P23" s="171">
        <f t="shared" si="10"/>
        <v>8</v>
      </c>
      <c r="Q23" s="171">
        <f t="shared" si="10"/>
        <v>7</v>
      </c>
      <c r="R23" s="171">
        <f t="shared" si="10"/>
        <v>8</v>
      </c>
      <c r="S23" s="171">
        <f t="shared" si="10"/>
        <v>8</v>
      </c>
      <c r="T23" s="171">
        <f t="shared" si="10"/>
        <v>7</v>
      </c>
      <c r="U23" s="137">
        <v>0</v>
      </c>
      <c r="V23" s="138">
        <v>0</v>
      </c>
      <c r="W23" s="139">
        <v>0</v>
      </c>
      <c r="X23" s="171">
        <f>X27+X29+X31+X33+X35+X37+X25+X39</f>
        <v>9</v>
      </c>
      <c r="Y23" s="171">
        <f t="shared" si="10"/>
        <v>9</v>
      </c>
      <c r="Z23" s="171">
        <f t="shared" si="10"/>
        <v>10</v>
      </c>
      <c r="AA23" s="171">
        <f t="shared" si="10"/>
        <v>8</v>
      </c>
      <c r="AB23" s="171">
        <f t="shared" si="10"/>
        <v>9</v>
      </c>
      <c r="AC23" s="171">
        <f t="shared" si="10"/>
        <v>9</v>
      </c>
      <c r="AD23" s="171">
        <f t="shared" si="10"/>
        <v>9</v>
      </c>
      <c r="AE23" s="171">
        <f t="shared" si="10"/>
        <v>8</v>
      </c>
      <c r="AF23" s="171">
        <f t="shared" si="10"/>
        <v>10</v>
      </c>
      <c r="AG23" s="171">
        <f t="shared" si="10"/>
        <v>8</v>
      </c>
      <c r="AH23" s="171">
        <f t="shared" si="10"/>
        <v>9</v>
      </c>
      <c r="AI23" s="171">
        <f t="shared" si="10"/>
        <v>9</v>
      </c>
      <c r="AJ23" s="171">
        <f t="shared" si="10"/>
        <v>8</v>
      </c>
      <c r="AK23" s="171">
        <f t="shared" si="10"/>
        <v>7</v>
      </c>
      <c r="AL23" s="171">
        <f t="shared" si="10"/>
        <v>10</v>
      </c>
      <c r="AM23" s="171">
        <f t="shared" si="10"/>
        <v>7</v>
      </c>
      <c r="AN23" s="171">
        <f t="shared" si="10"/>
        <v>9</v>
      </c>
      <c r="AO23" s="171">
        <f t="shared" si="10"/>
        <v>8</v>
      </c>
      <c r="AP23" s="172">
        <v>0</v>
      </c>
      <c r="AQ23" s="173">
        <v>0</v>
      </c>
      <c r="AR23" s="173">
        <v>0</v>
      </c>
      <c r="AS23" s="173">
        <v>0</v>
      </c>
      <c r="AT23" s="174">
        <v>0</v>
      </c>
      <c r="AU23" s="175">
        <v>0</v>
      </c>
      <c r="AV23" s="138">
        <v>0</v>
      </c>
      <c r="AW23" s="176">
        <v>0</v>
      </c>
      <c r="AX23" s="176">
        <v>0</v>
      </c>
      <c r="AY23" s="176">
        <v>0</v>
      </c>
      <c r="AZ23" s="176">
        <v>0</v>
      </c>
      <c r="BA23" s="176">
        <v>0</v>
      </c>
      <c r="BB23" s="176">
        <v>0</v>
      </c>
      <c r="BC23" s="176">
        <v>0</v>
      </c>
      <c r="BD23" s="139">
        <v>0</v>
      </c>
      <c r="BE23" s="186">
        <f t="shared" si="8"/>
        <v>271</v>
      </c>
    </row>
    <row r="24" spans="1:57" x14ac:dyDescent="0.25">
      <c r="A24" s="878"/>
      <c r="B24" s="885" t="s">
        <v>56</v>
      </c>
      <c r="C24" s="886" t="s">
        <v>57</v>
      </c>
      <c r="D24" s="155" t="s">
        <v>202</v>
      </c>
      <c r="E24" s="180">
        <v>2</v>
      </c>
      <c r="F24" s="180">
        <v>2</v>
      </c>
      <c r="G24" s="180">
        <v>2</v>
      </c>
      <c r="H24" s="180">
        <v>2</v>
      </c>
      <c r="I24" s="180">
        <v>2</v>
      </c>
      <c r="J24" s="180">
        <v>2</v>
      </c>
      <c r="K24" s="180">
        <v>2</v>
      </c>
      <c r="L24" s="180">
        <v>2</v>
      </c>
      <c r="M24" s="180">
        <v>2</v>
      </c>
      <c r="N24" s="180">
        <v>2</v>
      </c>
      <c r="O24" s="180">
        <v>2</v>
      </c>
      <c r="P24" s="180">
        <v>2</v>
      </c>
      <c r="Q24" s="180">
        <v>2</v>
      </c>
      <c r="R24" s="180">
        <v>2</v>
      </c>
      <c r="S24" s="180">
        <v>2</v>
      </c>
      <c r="T24" s="181">
        <v>2</v>
      </c>
      <c r="U24" s="69">
        <v>0</v>
      </c>
      <c r="V24" s="70">
        <v>0</v>
      </c>
      <c r="W24" s="71">
        <v>0</v>
      </c>
      <c r="X24" s="182">
        <v>2</v>
      </c>
      <c r="Y24" s="183">
        <v>2</v>
      </c>
      <c r="Z24" s="183">
        <v>2</v>
      </c>
      <c r="AA24" s="183">
        <v>2</v>
      </c>
      <c r="AB24" s="183">
        <v>2</v>
      </c>
      <c r="AC24" s="183">
        <v>2</v>
      </c>
      <c r="AD24" s="183">
        <v>2</v>
      </c>
      <c r="AE24" s="183">
        <v>2</v>
      </c>
      <c r="AF24" s="183">
        <v>2</v>
      </c>
      <c r="AG24" s="183">
        <v>2</v>
      </c>
      <c r="AH24" s="183">
        <v>2</v>
      </c>
      <c r="AI24" s="183">
        <v>2</v>
      </c>
      <c r="AJ24" s="183">
        <v>2</v>
      </c>
      <c r="AK24" s="183">
        <v>2</v>
      </c>
      <c r="AL24" s="183">
        <v>2</v>
      </c>
      <c r="AM24" s="183">
        <v>2</v>
      </c>
      <c r="AN24" s="183">
        <v>2</v>
      </c>
      <c r="AO24" s="184">
        <v>2</v>
      </c>
      <c r="AP24" s="160">
        <v>0</v>
      </c>
      <c r="AQ24" s="161">
        <v>0</v>
      </c>
      <c r="AR24" s="161">
        <v>0</v>
      </c>
      <c r="AS24" s="161">
        <v>0</v>
      </c>
      <c r="AT24" s="162">
        <v>0</v>
      </c>
      <c r="AU24" s="77">
        <v>0</v>
      </c>
      <c r="AV24" s="70">
        <v>0</v>
      </c>
      <c r="AW24" s="78">
        <v>0</v>
      </c>
      <c r="AX24" s="78">
        <v>0</v>
      </c>
      <c r="AY24" s="78">
        <v>0</v>
      </c>
      <c r="AZ24" s="78">
        <v>0</v>
      </c>
      <c r="BA24" s="78">
        <v>0</v>
      </c>
      <c r="BB24" s="78">
        <v>0</v>
      </c>
      <c r="BC24" s="78">
        <v>0</v>
      </c>
      <c r="BD24" s="71">
        <v>0</v>
      </c>
      <c r="BE24" s="163">
        <f t="shared" si="8"/>
        <v>68</v>
      </c>
    </row>
    <row r="25" spans="1:57" x14ac:dyDescent="0.25">
      <c r="A25" s="878"/>
      <c r="B25" s="885"/>
      <c r="C25" s="886"/>
      <c r="D25" s="65" t="s">
        <v>203</v>
      </c>
      <c r="E25" s="66">
        <v>1</v>
      </c>
      <c r="F25" s="66">
        <v>1</v>
      </c>
      <c r="G25" s="66">
        <v>1</v>
      </c>
      <c r="H25" s="66">
        <v>1</v>
      </c>
      <c r="I25" s="66">
        <v>1</v>
      </c>
      <c r="J25" s="66">
        <v>1</v>
      </c>
      <c r="K25" s="66">
        <v>1</v>
      </c>
      <c r="L25" s="66">
        <v>1</v>
      </c>
      <c r="M25" s="66">
        <v>1</v>
      </c>
      <c r="N25" s="66">
        <v>1</v>
      </c>
      <c r="O25" s="66">
        <v>1</v>
      </c>
      <c r="P25" s="66">
        <v>1</v>
      </c>
      <c r="Q25" s="66">
        <v>1</v>
      </c>
      <c r="R25" s="66">
        <v>1</v>
      </c>
      <c r="S25" s="66">
        <v>1</v>
      </c>
      <c r="T25" s="73">
        <v>1</v>
      </c>
      <c r="U25" s="69">
        <v>0</v>
      </c>
      <c r="V25" s="70">
        <v>0</v>
      </c>
      <c r="W25" s="71">
        <v>0</v>
      </c>
      <c r="X25" s="72">
        <v>1</v>
      </c>
      <c r="Y25" s="86">
        <v>1</v>
      </c>
      <c r="Z25" s="86">
        <v>1</v>
      </c>
      <c r="AA25" s="86">
        <v>1</v>
      </c>
      <c r="AB25" s="86">
        <v>1</v>
      </c>
      <c r="AC25" s="86">
        <v>1</v>
      </c>
      <c r="AD25" s="86">
        <v>1</v>
      </c>
      <c r="AE25" s="86">
        <v>1</v>
      </c>
      <c r="AF25" s="86">
        <v>1</v>
      </c>
      <c r="AG25" s="86">
        <v>1</v>
      </c>
      <c r="AH25" s="86">
        <v>1</v>
      </c>
      <c r="AI25" s="86">
        <v>1</v>
      </c>
      <c r="AJ25" s="86">
        <v>1</v>
      </c>
      <c r="AK25" s="86">
        <v>1</v>
      </c>
      <c r="AL25" s="86">
        <v>1</v>
      </c>
      <c r="AM25" s="86">
        <v>1</v>
      </c>
      <c r="AN25" s="86">
        <v>1</v>
      </c>
      <c r="AO25" s="87">
        <v>1</v>
      </c>
      <c r="AP25" s="74">
        <v>0</v>
      </c>
      <c r="AQ25" s="75">
        <v>0</v>
      </c>
      <c r="AR25" s="75">
        <v>0</v>
      </c>
      <c r="AS25" s="75">
        <v>0</v>
      </c>
      <c r="AT25" s="76">
        <v>0</v>
      </c>
      <c r="AU25" s="77">
        <v>0</v>
      </c>
      <c r="AV25" s="70">
        <v>0</v>
      </c>
      <c r="AW25" s="78">
        <v>0</v>
      </c>
      <c r="AX25" s="78">
        <v>0</v>
      </c>
      <c r="AY25" s="78">
        <v>0</v>
      </c>
      <c r="AZ25" s="78">
        <v>0</v>
      </c>
      <c r="BA25" s="78">
        <v>0</v>
      </c>
      <c r="BB25" s="78">
        <v>0</v>
      </c>
      <c r="BC25" s="78">
        <v>0</v>
      </c>
      <c r="BD25" s="71">
        <v>0</v>
      </c>
      <c r="BE25" s="140">
        <f t="shared" si="8"/>
        <v>34</v>
      </c>
    </row>
    <row r="26" spans="1:57" x14ac:dyDescent="0.25">
      <c r="A26" s="878"/>
      <c r="B26" s="887" t="s">
        <v>303</v>
      </c>
      <c r="C26" s="888" t="s">
        <v>209</v>
      </c>
      <c r="D26" s="65" t="s">
        <v>202</v>
      </c>
      <c r="E26" s="66">
        <v>5</v>
      </c>
      <c r="F26" s="66">
        <v>5</v>
      </c>
      <c r="G26" s="66">
        <v>5</v>
      </c>
      <c r="H26" s="66">
        <v>6</v>
      </c>
      <c r="I26" s="66">
        <v>5</v>
      </c>
      <c r="J26" s="66">
        <v>5</v>
      </c>
      <c r="K26" s="66">
        <v>5</v>
      </c>
      <c r="L26" s="66">
        <v>6</v>
      </c>
      <c r="M26" s="66">
        <v>5</v>
      </c>
      <c r="N26" s="66">
        <v>5</v>
      </c>
      <c r="O26" s="66">
        <v>5</v>
      </c>
      <c r="P26" s="66">
        <v>6</v>
      </c>
      <c r="Q26" s="66">
        <v>5</v>
      </c>
      <c r="R26" s="66">
        <v>5</v>
      </c>
      <c r="S26" s="66">
        <v>6</v>
      </c>
      <c r="T26" s="66">
        <v>5</v>
      </c>
      <c r="U26" s="69">
        <v>0</v>
      </c>
      <c r="V26" s="70">
        <v>0</v>
      </c>
      <c r="W26" s="71">
        <v>0</v>
      </c>
      <c r="X26" s="72">
        <v>0</v>
      </c>
      <c r="Y26" s="66">
        <v>0</v>
      </c>
      <c r="Z26" s="66">
        <v>0</v>
      </c>
      <c r="AA26" s="66">
        <v>0</v>
      </c>
      <c r="AB26" s="66">
        <v>0</v>
      </c>
      <c r="AC26" s="66">
        <v>0</v>
      </c>
      <c r="AD26" s="66">
        <v>0</v>
      </c>
      <c r="AE26" s="66">
        <v>0</v>
      </c>
      <c r="AF26" s="66">
        <v>0</v>
      </c>
      <c r="AG26" s="66">
        <v>0</v>
      </c>
      <c r="AH26" s="66">
        <v>0</v>
      </c>
      <c r="AI26" s="66">
        <v>0</v>
      </c>
      <c r="AJ26" s="66">
        <v>0</v>
      </c>
      <c r="AK26" s="66">
        <v>0</v>
      </c>
      <c r="AL26" s="66">
        <v>0</v>
      </c>
      <c r="AM26" s="66">
        <v>0</v>
      </c>
      <c r="AN26" s="66">
        <v>0</v>
      </c>
      <c r="AO26" s="73">
        <v>0</v>
      </c>
      <c r="AP26" s="74">
        <v>0</v>
      </c>
      <c r="AQ26" s="75">
        <v>0</v>
      </c>
      <c r="AR26" s="75">
        <v>0</v>
      </c>
      <c r="AS26" s="75">
        <v>0</v>
      </c>
      <c r="AT26" s="76">
        <v>0</v>
      </c>
      <c r="AU26" s="77">
        <v>0</v>
      </c>
      <c r="AV26" s="70">
        <v>0</v>
      </c>
      <c r="AW26" s="78">
        <v>0</v>
      </c>
      <c r="AX26" s="78">
        <v>0</v>
      </c>
      <c r="AY26" s="78">
        <v>0</v>
      </c>
      <c r="AZ26" s="78">
        <v>0</v>
      </c>
      <c r="BA26" s="78">
        <v>0</v>
      </c>
      <c r="BB26" s="78">
        <v>0</v>
      </c>
      <c r="BC26" s="78">
        <v>0</v>
      </c>
      <c r="BD26" s="71">
        <v>0</v>
      </c>
      <c r="BE26" s="140">
        <f t="shared" si="8"/>
        <v>84</v>
      </c>
    </row>
    <row r="27" spans="1:57" x14ac:dyDescent="0.25">
      <c r="A27" s="878"/>
      <c r="B27" s="885"/>
      <c r="C27" s="886"/>
      <c r="D27" s="65" t="s">
        <v>203</v>
      </c>
      <c r="E27" s="66">
        <v>3</v>
      </c>
      <c r="F27" s="66">
        <v>2</v>
      </c>
      <c r="G27" s="66">
        <v>3</v>
      </c>
      <c r="H27" s="66">
        <v>2</v>
      </c>
      <c r="I27" s="66">
        <v>3</v>
      </c>
      <c r="J27" s="66">
        <v>2</v>
      </c>
      <c r="K27" s="66">
        <v>3</v>
      </c>
      <c r="L27" s="66">
        <v>2</v>
      </c>
      <c r="M27" s="66">
        <v>3</v>
      </c>
      <c r="N27" s="66">
        <v>2</v>
      </c>
      <c r="O27" s="66">
        <v>3</v>
      </c>
      <c r="P27" s="66">
        <v>3</v>
      </c>
      <c r="Q27" s="66">
        <v>3</v>
      </c>
      <c r="R27" s="66">
        <v>2</v>
      </c>
      <c r="S27" s="66">
        <v>3</v>
      </c>
      <c r="T27" s="66">
        <v>3</v>
      </c>
      <c r="U27" s="69">
        <v>0</v>
      </c>
      <c r="V27" s="70">
        <v>0</v>
      </c>
      <c r="W27" s="71">
        <v>0</v>
      </c>
      <c r="X27" s="72">
        <v>0</v>
      </c>
      <c r="Y27" s="86">
        <v>0</v>
      </c>
      <c r="Z27" s="86">
        <v>0</v>
      </c>
      <c r="AA27" s="86">
        <v>0</v>
      </c>
      <c r="AB27" s="86">
        <v>0</v>
      </c>
      <c r="AC27" s="86">
        <v>0</v>
      </c>
      <c r="AD27" s="86">
        <v>0</v>
      </c>
      <c r="AE27" s="86">
        <v>0</v>
      </c>
      <c r="AF27" s="86">
        <v>0</v>
      </c>
      <c r="AG27" s="86">
        <v>0</v>
      </c>
      <c r="AH27" s="86">
        <v>0</v>
      </c>
      <c r="AI27" s="86">
        <v>0</v>
      </c>
      <c r="AJ27" s="86">
        <v>0</v>
      </c>
      <c r="AK27" s="86">
        <v>0</v>
      </c>
      <c r="AL27" s="86">
        <v>0</v>
      </c>
      <c r="AM27" s="86">
        <v>0</v>
      </c>
      <c r="AN27" s="86">
        <v>0</v>
      </c>
      <c r="AO27" s="87">
        <v>0</v>
      </c>
      <c r="AP27" s="74">
        <v>0</v>
      </c>
      <c r="AQ27" s="75">
        <v>0</v>
      </c>
      <c r="AR27" s="75">
        <v>0</v>
      </c>
      <c r="AS27" s="75">
        <v>0</v>
      </c>
      <c r="AT27" s="76">
        <v>0</v>
      </c>
      <c r="AU27" s="77">
        <v>0</v>
      </c>
      <c r="AV27" s="70">
        <v>0</v>
      </c>
      <c r="AW27" s="78">
        <v>0</v>
      </c>
      <c r="AX27" s="78">
        <v>0</v>
      </c>
      <c r="AY27" s="78">
        <v>0</v>
      </c>
      <c r="AZ27" s="78">
        <v>0</v>
      </c>
      <c r="BA27" s="78">
        <v>0</v>
      </c>
      <c r="BB27" s="78">
        <v>0</v>
      </c>
      <c r="BC27" s="78">
        <v>0</v>
      </c>
      <c r="BD27" s="71">
        <v>0</v>
      </c>
      <c r="BE27" s="140">
        <f t="shared" si="8"/>
        <v>42</v>
      </c>
    </row>
    <row r="28" spans="1:57" x14ac:dyDescent="0.25">
      <c r="A28" s="878"/>
      <c r="B28" s="887" t="s">
        <v>303</v>
      </c>
      <c r="C28" s="888" t="s">
        <v>67</v>
      </c>
      <c r="D28" s="65" t="s">
        <v>202</v>
      </c>
      <c r="E28" s="66">
        <v>3</v>
      </c>
      <c r="F28" s="66">
        <v>3</v>
      </c>
      <c r="G28" s="66">
        <v>3</v>
      </c>
      <c r="H28" s="66">
        <v>3</v>
      </c>
      <c r="I28" s="66">
        <v>3</v>
      </c>
      <c r="J28" s="66">
        <v>4</v>
      </c>
      <c r="K28" s="66">
        <v>3</v>
      </c>
      <c r="L28" s="66">
        <v>3</v>
      </c>
      <c r="M28" s="66">
        <v>3</v>
      </c>
      <c r="N28" s="66">
        <v>3</v>
      </c>
      <c r="O28" s="66">
        <v>3</v>
      </c>
      <c r="P28" s="66">
        <v>4</v>
      </c>
      <c r="Q28" s="66">
        <v>3</v>
      </c>
      <c r="R28" s="66">
        <v>3</v>
      </c>
      <c r="S28" s="66">
        <v>3</v>
      </c>
      <c r="T28" s="66">
        <v>3</v>
      </c>
      <c r="U28" s="69">
        <v>0</v>
      </c>
      <c r="V28" s="70">
        <v>0</v>
      </c>
      <c r="W28" s="71">
        <v>0</v>
      </c>
      <c r="X28" s="72">
        <v>2</v>
      </c>
      <c r="Y28" s="66">
        <v>2</v>
      </c>
      <c r="Z28" s="72">
        <v>4</v>
      </c>
      <c r="AA28" s="66">
        <v>2</v>
      </c>
      <c r="AB28" s="72">
        <v>2</v>
      </c>
      <c r="AC28" s="66">
        <v>4</v>
      </c>
      <c r="AD28" s="72">
        <v>2</v>
      </c>
      <c r="AE28" s="66">
        <v>2</v>
      </c>
      <c r="AF28" s="72">
        <v>4</v>
      </c>
      <c r="AG28" s="66">
        <v>2</v>
      </c>
      <c r="AH28" s="72">
        <v>2</v>
      </c>
      <c r="AI28" s="66">
        <v>3</v>
      </c>
      <c r="AJ28" s="72">
        <v>3</v>
      </c>
      <c r="AK28" s="66">
        <v>2</v>
      </c>
      <c r="AL28" s="72">
        <v>4</v>
      </c>
      <c r="AM28" s="66">
        <v>2</v>
      </c>
      <c r="AN28" s="72">
        <v>2</v>
      </c>
      <c r="AO28" s="66">
        <v>4</v>
      </c>
      <c r="AP28" s="74">
        <v>0</v>
      </c>
      <c r="AQ28" s="75">
        <v>0</v>
      </c>
      <c r="AR28" s="75">
        <v>0</v>
      </c>
      <c r="AS28" s="75">
        <v>0</v>
      </c>
      <c r="AT28" s="76">
        <v>0</v>
      </c>
      <c r="AU28" s="77">
        <v>0</v>
      </c>
      <c r="AV28" s="70">
        <v>0</v>
      </c>
      <c r="AW28" s="78">
        <v>0</v>
      </c>
      <c r="AX28" s="78">
        <v>0</v>
      </c>
      <c r="AY28" s="78">
        <v>0</v>
      </c>
      <c r="AZ28" s="78">
        <v>0</v>
      </c>
      <c r="BA28" s="78">
        <v>0</v>
      </c>
      <c r="BB28" s="78">
        <v>0</v>
      </c>
      <c r="BC28" s="78">
        <v>0</v>
      </c>
      <c r="BD28" s="71">
        <v>0</v>
      </c>
      <c r="BE28" s="140">
        <f t="shared" si="8"/>
        <v>98</v>
      </c>
    </row>
    <row r="29" spans="1:57" x14ac:dyDescent="0.25">
      <c r="A29" s="878"/>
      <c r="B29" s="885"/>
      <c r="C29" s="886"/>
      <c r="D29" s="65" t="s">
        <v>203</v>
      </c>
      <c r="E29" s="66">
        <v>1</v>
      </c>
      <c r="F29" s="66">
        <v>2</v>
      </c>
      <c r="G29" s="66">
        <v>1</v>
      </c>
      <c r="H29" s="66">
        <v>2</v>
      </c>
      <c r="I29" s="66">
        <v>1</v>
      </c>
      <c r="J29" s="66">
        <v>2</v>
      </c>
      <c r="K29" s="66">
        <v>1</v>
      </c>
      <c r="L29" s="66">
        <v>2</v>
      </c>
      <c r="M29" s="66">
        <v>1</v>
      </c>
      <c r="N29" s="86">
        <v>2</v>
      </c>
      <c r="O29" s="86">
        <v>1</v>
      </c>
      <c r="P29" s="86">
        <v>2</v>
      </c>
      <c r="Q29" s="86">
        <v>1</v>
      </c>
      <c r="R29" s="86">
        <v>3</v>
      </c>
      <c r="S29" s="86">
        <v>2</v>
      </c>
      <c r="T29" s="87">
        <v>1</v>
      </c>
      <c r="U29" s="69">
        <v>0</v>
      </c>
      <c r="V29" s="70">
        <v>0</v>
      </c>
      <c r="W29" s="71">
        <v>0</v>
      </c>
      <c r="X29" s="72">
        <v>1</v>
      </c>
      <c r="Y29" s="66">
        <v>1</v>
      </c>
      <c r="Z29" s="66">
        <v>2</v>
      </c>
      <c r="AA29" s="66">
        <v>1</v>
      </c>
      <c r="AB29" s="66">
        <v>1</v>
      </c>
      <c r="AC29" s="66">
        <v>2</v>
      </c>
      <c r="AD29" s="66">
        <v>1</v>
      </c>
      <c r="AE29" s="66">
        <v>1</v>
      </c>
      <c r="AF29" s="66">
        <v>2</v>
      </c>
      <c r="AG29" s="66">
        <v>1</v>
      </c>
      <c r="AH29" s="66">
        <v>1</v>
      </c>
      <c r="AI29" s="66">
        <v>2</v>
      </c>
      <c r="AJ29" s="66">
        <v>1</v>
      </c>
      <c r="AK29" s="66">
        <v>1</v>
      </c>
      <c r="AL29" s="66">
        <v>2</v>
      </c>
      <c r="AM29" s="66">
        <v>1</v>
      </c>
      <c r="AN29" s="66">
        <v>1</v>
      </c>
      <c r="AO29" s="73">
        <v>2</v>
      </c>
      <c r="AP29" s="74">
        <v>0</v>
      </c>
      <c r="AQ29" s="75">
        <v>0</v>
      </c>
      <c r="AR29" s="75">
        <v>0</v>
      </c>
      <c r="AS29" s="75">
        <v>0</v>
      </c>
      <c r="AT29" s="76">
        <v>0</v>
      </c>
      <c r="AU29" s="77">
        <v>0</v>
      </c>
      <c r="AV29" s="70">
        <v>0</v>
      </c>
      <c r="AW29" s="78">
        <v>0</v>
      </c>
      <c r="AX29" s="78">
        <v>0</v>
      </c>
      <c r="AY29" s="78">
        <v>0</v>
      </c>
      <c r="AZ29" s="78">
        <v>0</v>
      </c>
      <c r="BA29" s="78">
        <v>0</v>
      </c>
      <c r="BB29" s="78">
        <v>0</v>
      </c>
      <c r="BC29" s="78">
        <v>0</v>
      </c>
      <c r="BD29" s="71">
        <v>0</v>
      </c>
      <c r="BE29" s="140">
        <f t="shared" si="8"/>
        <v>49</v>
      </c>
    </row>
    <row r="30" spans="1:57" x14ac:dyDescent="0.25">
      <c r="A30" s="878"/>
      <c r="B30" s="887" t="s">
        <v>68</v>
      </c>
      <c r="C30" s="888" t="s">
        <v>69</v>
      </c>
      <c r="D30" s="65" t="s">
        <v>202</v>
      </c>
      <c r="E30" s="66">
        <v>0</v>
      </c>
      <c r="F30" s="66">
        <v>0</v>
      </c>
      <c r="G30" s="66">
        <v>0</v>
      </c>
      <c r="H30" s="66">
        <v>0</v>
      </c>
      <c r="I30" s="66">
        <v>0</v>
      </c>
      <c r="J30" s="66">
        <v>0</v>
      </c>
      <c r="K30" s="66">
        <v>0</v>
      </c>
      <c r="L30" s="66">
        <v>0</v>
      </c>
      <c r="M30" s="66">
        <v>0</v>
      </c>
      <c r="N30" s="86">
        <v>0</v>
      </c>
      <c r="O30" s="86">
        <v>0</v>
      </c>
      <c r="P30" s="86">
        <v>0</v>
      </c>
      <c r="Q30" s="86">
        <v>0</v>
      </c>
      <c r="R30" s="86">
        <v>0</v>
      </c>
      <c r="S30" s="86">
        <v>0</v>
      </c>
      <c r="T30" s="87">
        <v>0</v>
      </c>
      <c r="U30" s="69">
        <v>0</v>
      </c>
      <c r="V30" s="70">
        <v>0</v>
      </c>
      <c r="W30" s="71">
        <v>0</v>
      </c>
      <c r="X30" s="72">
        <v>4</v>
      </c>
      <c r="Y30" s="66">
        <v>4</v>
      </c>
      <c r="Z30" s="66">
        <v>4</v>
      </c>
      <c r="AA30" s="66">
        <v>4</v>
      </c>
      <c r="AB30" s="66">
        <v>4</v>
      </c>
      <c r="AC30" s="66">
        <v>4</v>
      </c>
      <c r="AD30" s="66">
        <v>2</v>
      </c>
      <c r="AE30" s="66">
        <v>4</v>
      </c>
      <c r="AF30" s="66">
        <v>4</v>
      </c>
      <c r="AG30" s="66">
        <v>4</v>
      </c>
      <c r="AH30" s="66">
        <v>4</v>
      </c>
      <c r="AI30" s="66">
        <v>4</v>
      </c>
      <c r="AJ30" s="66">
        <v>3</v>
      </c>
      <c r="AK30" s="66">
        <v>3</v>
      </c>
      <c r="AL30" s="66">
        <v>3</v>
      </c>
      <c r="AM30" s="66">
        <v>3</v>
      </c>
      <c r="AN30" s="66">
        <v>3</v>
      </c>
      <c r="AO30" s="73">
        <v>3</v>
      </c>
      <c r="AP30" s="74">
        <v>0</v>
      </c>
      <c r="AQ30" s="75">
        <v>0</v>
      </c>
      <c r="AR30" s="75">
        <v>0</v>
      </c>
      <c r="AS30" s="75">
        <v>0</v>
      </c>
      <c r="AT30" s="76">
        <v>0</v>
      </c>
      <c r="AU30" s="77">
        <v>0</v>
      </c>
      <c r="AV30" s="70">
        <v>0</v>
      </c>
      <c r="AW30" s="78">
        <v>0</v>
      </c>
      <c r="AX30" s="78">
        <v>0</v>
      </c>
      <c r="AY30" s="78">
        <v>0</v>
      </c>
      <c r="AZ30" s="78">
        <v>0</v>
      </c>
      <c r="BA30" s="78">
        <v>0</v>
      </c>
      <c r="BB30" s="78">
        <v>0</v>
      </c>
      <c r="BC30" s="78">
        <v>0</v>
      </c>
      <c r="BD30" s="71">
        <v>0</v>
      </c>
      <c r="BE30" s="140">
        <f t="shared" si="8"/>
        <v>64</v>
      </c>
    </row>
    <row r="31" spans="1:57" x14ac:dyDescent="0.25">
      <c r="A31" s="878"/>
      <c r="B31" s="885"/>
      <c r="C31" s="886"/>
      <c r="D31" s="65" t="s">
        <v>203</v>
      </c>
      <c r="E31" s="66">
        <v>0</v>
      </c>
      <c r="F31" s="66">
        <v>0</v>
      </c>
      <c r="G31" s="66">
        <v>0</v>
      </c>
      <c r="H31" s="66">
        <v>0</v>
      </c>
      <c r="I31" s="66">
        <v>0</v>
      </c>
      <c r="J31" s="66">
        <v>0</v>
      </c>
      <c r="K31" s="66">
        <v>0</v>
      </c>
      <c r="L31" s="66">
        <v>0</v>
      </c>
      <c r="M31" s="66">
        <v>0</v>
      </c>
      <c r="N31" s="66">
        <v>0</v>
      </c>
      <c r="O31" s="66">
        <v>0</v>
      </c>
      <c r="P31" s="66">
        <v>0</v>
      </c>
      <c r="Q31" s="66">
        <v>0</v>
      </c>
      <c r="R31" s="66">
        <v>0</v>
      </c>
      <c r="S31" s="66">
        <v>0</v>
      </c>
      <c r="T31" s="73">
        <v>0</v>
      </c>
      <c r="U31" s="69">
        <v>0</v>
      </c>
      <c r="V31" s="70">
        <v>0</v>
      </c>
      <c r="W31" s="71">
        <v>0</v>
      </c>
      <c r="X31" s="72">
        <v>2</v>
      </c>
      <c r="Y31" s="66">
        <v>2</v>
      </c>
      <c r="Z31" s="66">
        <v>2</v>
      </c>
      <c r="AA31" s="66">
        <v>2</v>
      </c>
      <c r="AB31" s="66">
        <v>2</v>
      </c>
      <c r="AC31" s="66">
        <v>2</v>
      </c>
      <c r="AD31" s="66">
        <v>2</v>
      </c>
      <c r="AE31" s="66">
        <v>2</v>
      </c>
      <c r="AF31" s="66">
        <v>2</v>
      </c>
      <c r="AG31" s="66">
        <v>2</v>
      </c>
      <c r="AH31" s="66">
        <v>2</v>
      </c>
      <c r="AI31" s="66">
        <v>2</v>
      </c>
      <c r="AJ31" s="66">
        <v>1</v>
      </c>
      <c r="AK31" s="66">
        <v>1</v>
      </c>
      <c r="AL31" s="66">
        <v>2</v>
      </c>
      <c r="AM31" s="66">
        <v>1</v>
      </c>
      <c r="AN31" s="66">
        <v>2</v>
      </c>
      <c r="AO31" s="73">
        <v>1</v>
      </c>
      <c r="AP31" s="74">
        <v>0</v>
      </c>
      <c r="AQ31" s="75">
        <v>0</v>
      </c>
      <c r="AR31" s="75">
        <v>0</v>
      </c>
      <c r="AS31" s="75">
        <v>0</v>
      </c>
      <c r="AT31" s="76">
        <v>0</v>
      </c>
      <c r="AU31" s="77">
        <v>0</v>
      </c>
      <c r="AV31" s="70">
        <v>0</v>
      </c>
      <c r="AW31" s="78">
        <v>0</v>
      </c>
      <c r="AX31" s="78">
        <v>0</v>
      </c>
      <c r="AY31" s="78">
        <v>0</v>
      </c>
      <c r="AZ31" s="78">
        <v>0</v>
      </c>
      <c r="BA31" s="78">
        <v>0</v>
      </c>
      <c r="BB31" s="78">
        <v>0</v>
      </c>
      <c r="BC31" s="78">
        <v>0</v>
      </c>
      <c r="BD31" s="71">
        <v>0</v>
      </c>
      <c r="BE31" s="140">
        <f t="shared" si="8"/>
        <v>32</v>
      </c>
    </row>
    <row r="32" spans="1:57" x14ac:dyDescent="0.25">
      <c r="A32" s="878"/>
      <c r="B32" s="887" t="s">
        <v>70</v>
      </c>
      <c r="C32" s="888" t="s">
        <v>75</v>
      </c>
      <c r="D32" s="65" t="s">
        <v>202</v>
      </c>
      <c r="E32" s="66">
        <v>0</v>
      </c>
      <c r="F32" s="66">
        <v>0</v>
      </c>
      <c r="G32" s="66">
        <v>0</v>
      </c>
      <c r="H32" s="66">
        <v>0</v>
      </c>
      <c r="I32" s="66">
        <v>0</v>
      </c>
      <c r="J32" s="66">
        <v>0</v>
      </c>
      <c r="K32" s="66">
        <v>0</v>
      </c>
      <c r="L32" s="66">
        <v>0</v>
      </c>
      <c r="M32" s="66">
        <v>0</v>
      </c>
      <c r="N32" s="86">
        <v>0</v>
      </c>
      <c r="O32" s="86">
        <v>0</v>
      </c>
      <c r="P32" s="86">
        <v>0</v>
      </c>
      <c r="Q32" s="86">
        <v>0</v>
      </c>
      <c r="R32" s="86">
        <v>0</v>
      </c>
      <c r="S32" s="86">
        <v>0</v>
      </c>
      <c r="T32" s="87">
        <v>0</v>
      </c>
      <c r="U32" s="69">
        <v>0</v>
      </c>
      <c r="V32" s="70">
        <v>0</v>
      </c>
      <c r="W32" s="71">
        <v>0</v>
      </c>
      <c r="X32" s="72">
        <v>3</v>
      </c>
      <c r="Y32" s="72">
        <v>3</v>
      </c>
      <c r="Z32" s="72">
        <v>3</v>
      </c>
      <c r="AA32" s="72">
        <v>3</v>
      </c>
      <c r="AB32" s="72">
        <v>3</v>
      </c>
      <c r="AC32" s="72">
        <v>2</v>
      </c>
      <c r="AD32" s="72">
        <v>3</v>
      </c>
      <c r="AE32" s="72">
        <v>3</v>
      </c>
      <c r="AF32" s="72">
        <v>3</v>
      </c>
      <c r="AG32" s="72">
        <v>3</v>
      </c>
      <c r="AH32" s="72">
        <v>4</v>
      </c>
      <c r="AI32" s="72">
        <v>2</v>
      </c>
      <c r="AJ32" s="72">
        <v>3</v>
      </c>
      <c r="AK32" s="72">
        <v>3</v>
      </c>
      <c r="AL32" s="72">
        <v>4</v>
      </c>
      <c r="AM32" s="72">
        <v>2</v>
      </c>
      <c r="AN32" s="72">
        <v>3</v>
      </c>
      <c r="AO32" s="72">
        <v>4</v>
      </c>
      <c r="AP32" s="74">
        <v>0</v>
      </c>
      <c r="AQ32" s="75">
        <v>0</v>
      </c>
      <c r="AR32" s="75">
        <v>0</v>
      </c>
      <c r="AS32" s="75">
        <v>0</v>
      </c>
      <c r="AT32" s="76">
        <v>0</v>
      </c>
      <c r="AU32" s="77">
        <v>0</v>
      </c>
      <c r="AV32" s="70">
        <v>0</v>
      </c>
      <c r="AW32" s="78">
        <v>0</v>
      </c>
      <c r="AX32" s="78">
        <v>0</v>
      </c>
      <c r="AY32" s="78">
        <v>0</v>
      </c>
      <c r="AZ32" s="78">
        <v>0</v>
      </c>
      <c r="BA32" s="78">
        <v>0</v>
      </c>
      <c r="BB32" s="78">
        <v>0</v>
      </c>
      <c r="BC32" s="78">
        <v>0</v>
      </c>
      <c r="BD32" s="71">
        <v>0</v>
      </c>
      <c r="BE32" s="140">
        <f t="shared" si="8"/>
        <v>54</v>
      </c>
    </row>
    <row r="33" spans="1:57" x14ac:dyDescent="0.25">
      <c r="A33" s="878"/>
      <c r="B33" s="885"/>
      <c r="C33" s="886"/>
      <c r="D33" s="65" t="s">
        <v>203</v>
      </c>
      <c r="E33" s="66">
        <v>0</v>
      </c>
      <c r="F33" s="66">
        <v>0</v>
      </c>
      <c r="G33" s="66">
        <v>0</v>
      </c>
      <c r="H33" s="66">
        <v>0</v>
      </c>
      <c r="I33" s="66">
        <v>0</v>
      </c>
      <c r="J33" s="66">
        <v>0</v>
      </c>
      <c r="K33" s="66">
        <v>0</v>
      </c>
      <c r="L33" s="66">
        <v>0</v>
      </c>
      <c r="M33" s="66">
        <v>0</v>
      </c>
      <c r="N33" s="66">
        <v>0</v>
      </c>
      <c r="O33" s="66">
        <v>0</v>
      </c>
      <c r="P33" s="66">
        <v>0</v>
      </c>
      <c r="Q33" s="66">
        <v>0</v>
      </c>
      <c r="R33" s="66">
        <v>0</v>
      </c>
      <c r="S33" s="66">
        <v>0</v>
      </c>
      <c r="T33" s="73">
        <v>0</v>
      </c>
      <c r="U33" s="69">
        <v>0</v>
      </c>
      <c r="V33" s="70">
        <v>0</v>
      </c>
      <c r="W33" s="71">
        <v>0</v>
      </c>
      <c r="X33" s="72">
        <v>2</v>
      </c>
      <c r="Y33" s="72">
        <v>1</v>
      </c>
      <c r="Z33" s="72">
        <v>2</v>
      </c>
      <c r="AA33" s="72">
        <v>1</v>
      </c>
      <c r="AB33" s="72">
        <v>2</v>
      </c>
      <c r="AC33" s="72">
        <v>1</v>
      </c>
      <c r="AD33" s="72">
        <v>2</v>
      </c>
      <c r="AE33" s="72">
        <v>1</v>
      </c>
      <c r="AF33" s="72">
        <v>2</v>
      </c>
      <c r="AG33" s="72">
        <v>1</v>
      </c>
      <c r="AH33" s="72">
        <v>2</v>
      </c>
      <c r="AI33" s="72">
        <v>1</v>
      </c>
      <c r="AJ33" s="72">
        <v>2</v>
      </c>
      <c r="AK33" s="72">
        <v>1</v>
      </c>
      <c r="AL33" s="72">
        <v>2</v>
      </c>
      <c r="AM33" s="72">
        <v>1</v>
      </c>
      <c r="AN33" s="72">
        <v>2</v>
      </c>
      <c r="AO33" s="72">
        <v>1</v>
      </c>
      <c r="AP33" s="74">
        <v>0</v>
      </c>
      <c r="AQ33" s="75">
        <v>0</v>
      </c>
      <c r="AR33" s="75">
        <v>0</v>
      </c>
      <c r="AS33" s="75">
        <v>0</v>
      </c>
      <c r="AT33" s="76">
        <v>0</v>
      </c>
      <c r="AU33" s="77">
        <v>0</v>
      </c>
      <c r="AV33" s="70">
        <v>0</v>
      </c>
      <c r="AW33" s="78">
        <v>0</v>
      </c>
      <c r="AX33" s="78">
        <v>0</v>
      </c>
      <c r="AY33" s="78">
        <v>0</v>
      </c>
      <c r="AZ33" s="78">
        <v>0</v>
      </c>
      <c r="BA33" s="78">
        <v>0</v>
      </c>
      <c r="BB33" s="78">
        <v>0</v>
      </c>
      <c r="BC33" s="78">
        <v>0</v>
      </c>
      <c r="BD33" s="71">
        <v>0</v>
      </c>
      <c r="BE33" s="140">
        <f t="shared" si="8"/>
        <v>27</v>
      </c>
    </row>
    <row r="34" spans="1:57" x14ac:dyDescent="0.25">
      <c r="A34" s="878"/>
      <c r="B34" s="887" t="s">
        <v>76</v>
      </c>
      <c r="C34" s="888" t="s">
        <v>77</v>
      </c>
      <c r="D34" s="65" t="s">
        <v>202</v>
      </c>
      <c r="E34" s="66">
        <v>2</v>
      </c>
      <c r="F34" s="66">
        <v>2</v>
      </c>
      <c r="G34" s="66">
        <v>2</v>
      </c>
      <c r="H34" s="66">
        <v>2</v>
      </c>
      <c r="I34" s="66">
        <v>2</v>
      </c>
      <c r="J34" s="66">
        <v>2</v>
      </c>
      <c r="K34" s="66">
        <v>2</v>
      </c>
      <c r="L34" s="66">
        <v>2</v>
      </c>
      <c r="M34" s="66">
        <v>2</v>
      </c>
      <c r="N34" s="86">
        <v>2</v>
      </c>
      <c r="O34" s="86">
        <v>2</v>
      </c>
      <c r="P34" s="86">
        <v>2</v>
      </c>
      <c r="Q34" s="86">
        <v>2</v>
      </c>
      <c r="R34" s="86">
        <v>2</v>
      </c>
      <c r="S34" s="86">
        <v>2</v>
      </c>
      <c r="T34" s="87">
        <v>2</v>
      </c>
      <c r="U34" s="69">
        <v>0</v>
      </c>
      <c r="V34" s="70">
        <v>0</v>
      </c>
      <c r="W34" s="71">
        <v>0</v>
      </c>
      <c r="X34" s="72">
        <v>2</v>
      </c>
      <c r="Y34" s="66">
        <v>2</v>
      </c>
      <c r="Z34" s="66">
        <v>2</v>
      </c>
      <c r="AA34" s="66">
        <v>2</v>
      </c>
      <c r="AB34" s="66">
        <v>2</v>
      </c>
      <c r="AC34" s="66">
        <v>2</v>
      </c>
      <c r="AD34" s="66">
        <v>2</v>
      </c>
      <c r="AE34" s="66">
        <v>2</v>
      </c>
      <c r="AF34" s="66">
        <v>2</v>
      </c>
      <c r="AG34" s="66">
        <v>2</v>
      </c>
      <c r="AH34" s="66">
        <v>2</v>
      </c>
      <c r="AI34" s="66">
        <v>2</v>
      </c>
      <c r="AJ34" s="66">
        <v>2</v>
      </c>
      <c r="AK34" s="66">
        <v>2</v>
      </c>
      <c r="AL34" s="66">
        <v>2</v>
      </c>
      <c r="AM34" s="66">
        <v>2</v>
      </c>
      <c r="AN34" s="66">
        <v>2</v>
      </c>
      <c r="AO34" s="73">
        <v>2</v>
      </c>
      <c r="AP34" s="74">
        <v>0</v>
      </c>
      <c r="AQ34" s="75">
        <v>0</v>
      </c>
      <c r="AR34" s="75">
        <v>0</v>
      </c>
      <c r="AS34" s="75">
        <v>0</v>
      </c>
      <c r="AT34" s="76">
        <v>0</v>
      </c>
      <c r="AU34" s="77">
        <v>0</v>
      </c>
      <c r="AV34" s="70">
        <v>0</v>
      </c>
      <c r="AW34" s="78">
        <v>0</v>
      </c>
      <c r="AX34" s="78">
        <v>0</v>
      </c>
      <c r="AY34" s="78">
        <v>0</v>
      </c>
      <c r="AZ34" s="78">
        <v>0</v>
      </c>
      <c r="BA34" s="78">
        <v>0</v>
      </c>
      <c r="BB34" s="78">
        <v>0</v>
      </c>
      <c r="BC34" s="78">
        <v>0</v>
      </c>
      <c r="BD34" s="71">
        <v>0</v>
      </c>
      <c r="BE34" s="140">
        <f t="shared" si="8"/>
        <v>68</v>
      </c>
    </row>
    <row r="35" spans="1:57" x14ac:dyDescent="0.25">
      <c r="A35" s="878"/>
      <c r="B35" s="885"/>
      <c r="C35" s="886"/>
      <c r="D35" s="65" t="s">
        <v>203</v>
      </c>
      <c r="E35" s="66">
        <v>1</v>
      </c>
      <c r="F35" s="66">
        <v>1</v>
      </c>
      <c r="G35" s="66">
        <v>1</v>
      </c>
      <c r="H35" s="66">
        <v>1</v>
      </c>
      <c r="I35" s="66">
        <v>1</v>
      </c>
      <c r="J35" s="66">
        <v>1</v>
      </c>
      <c r="K35" s="66">
        <v>1</v>
      </c>
      <c r="L35" s="66">
        <v>1</v>
      </c>
      <c r="M35" s="66">
        <v>1</v>
      </c>
      <c r="N35" s="86">
        <v>1</v>
      </c>
      <c r="O35" s="86">
        <v>1</v>
      </c>
      <c r="P35" s="86">
        <v>1</v>
      </c>
      <c r="Q35" s="86">
        <v>1</v>
      </c>
      <c r="R35" s="86">
        <v>1</v>
      </c>
      <c r="S35" s="86">
        <v>1</v>
      </c>
      <c r="T35" s="87">
        <v>1</v>
      </c>
      <c r="U35" s="69">
        <v>0</v>
      </c>
      <c r="V35" s="70">
        <v>0</v>
      </c>
      <c r="W35" s="71">
        <v>0</v>
      </c>
      <c r="X35" s="72">
        <v>1</v>
      </c>
      <c r="Y35" s="66">
        <v>1</v>
      </c>
      <c r="Z35" s="66">
        <v>1</v>
      </c>
      <c r="AA35" s="66">
        <v>1</v>
      </c>
      <c r="AB35" s="66">
        <v>1</v>
      </c>
      <c r="AC35" s="66">
        <v>1</v>
      </c>
      <c r="AD35" s="66">
        <v>1</v>
      </c>
      <c r="AE35" s="66">
        <v>1</v>
      </c>
      <c r="AF35" s="66">
        <v>1</v>
      </c>
      <c r="AG35" s="66">
        <v>1</v>
      </c>
      <c r="AH35" s="66">
        <v>1</v>
      </c>
      <c r="AI35" s="66">
        <v>1</v>
      </c>
      <c r="AJ35" s="66">
        <v>1</v>
      </c>
      <c r="AK35" s="66">
        <v>1</v>
      </c>
      <c r="AL35" s="66">
        <v>1</v>
      </c>
      <c r="AM35" s="66">
        <v>1</v>
      </c>
      <c r="AN35" s="66">
        <v>1</v>
      </c>
      <c r="AO35" s="73">
        <v>1</v>
      </c>
      <c r="AP35" s="74">
        <v>0</v>
      </c>
      <c r="AQ35" s="75">
        <v>0</v>
      </c>
      <c r="AR35" s="75">
        <v>0</v>
      </c>
      <c r="AS35" s="75">
        <v>0</v>
      </c>
      <c r="AT35" s="76">
        <v>0</v>
      </c>
      <c r="AU35" s="77">
        <v>0</v>
      </c>
      <c r="AV35" s="70">
        <v>0</v>
      </c>
      <c r="AW35" s="78">
        <v>0</v>
      </c>
      <c r="AX35" s="78">
        <v>0</v>
      </c>
      <c r="AY35" s="78">
        <v>0</v>
      </c>
      <c r="AZ35" s="78">
        <v>0</v>
      </c>
      <c r="BA35" s="78">
        <v>0</v>
      </c>
      <c r="BB35" s="78">
        <v>0</v>
      </c>
      <c r="BC35" s="78">
        <v>0</v>
      </c>
      <c r="BD35" s="71">
        <v>0</v>
      </c>
      <c r="BE35" s="140">
        <f t="shared" si="8"/>
        <v>34</v>
      </c>
    </row>
    <row r="36" spans="1:57" x14ac:dyDescent="0.25">
      <c r="A36" s="878"/>
      <c r="B36" s="887" t="s">
        <v>78</v>
      </c>
      <c r="C36" s="890" t="s">
        <v>79</v>
      </c>
      <c r="D36" s="65" t="s">
        <v>202</v>
      </c>
      <c r="E36" s="66">
        <v>0</v>
      </c>
      <c r="F36" s="66">
        <v>0</v>
      </c>
      <c r="G36" s="66">
        <v>0</v>
      </c>
      <c r="H36" s="66">
        <v>0</v>
      </c>
      <c r="I36" s="66">
        <v>0</v>
      </c>
      <c r="J36" s="66">
        <v>0</v>
      </c>
      <c r="K36" s="66">
        <v>0</v>
      </c>
      <c r="L36" s="66">
        <v>0</v>
      </c>
      <c r="M36" s="66">
        <v>0</v>
      </c>
      <c r="N36" s="66">
        <v>0</v>
      </c>
      <c r="O36" s="66">
        <v>0</v>
      </c>
      <c r="P36" s="66">
        <v>0</v>
      </c>
      <c r="Q36" s="66">
        <v>0</v>
      </c>
      <c r="R36" s="66">
        <v>0</v>
      </c>
      <c r="S36" s="66">
        <v>0</v>
      </c>
      <c r="T36" s="73">
        <v>0</v>
      </c>
      <c r="U36" s="69">
        <v>0</v>
      </c>
      <c r="V36" s="70">
        <v>0</v>
      </c>
      <c r="W36" s="71">
        <v>0</v>
      </c>
      <c r="X36" s="72">
        <v>4</v>
      </c>
      <c r="Y36" s="66">
        <v>5</v>
      </c>
      <c r="Z36" s="72">
        <v>4</v>
      </c>
      <c r="AA36" s="66">
        <v>4</v>
      </c>
      <c r="AB36" s="72">
        <v>4</v>
      </c>
      <c r="AC36" s="66">
        <v>4</v>
      </c>
      <c r="AD36" s="72">
        <v>4</v>
      </c>
      <c r="AE36" s="66">
        <v>5</v>
      </c>
      <c r="AF36" s="72">
        <v>4</v>
      </c>
      <c r="AG36" s="66">
        <v>4</v>
      </c>
      <c r="AH36" s="72">
        <v>4</v>
      </c>
      <c r="AI36" s="66">
        <v>4</v>
      </c>
      <c r="AJ36" s="72">
        <v>4</v>
      </c>
      <c r="AK36" s="66">
        <v>4</v>
      </c>
      <c r="AL36" s="72">
        <v>4</v>
      </c>
      <c r="AM36" s="66">
        <v>4</v>
      </c>
      <c r="AN36" s="72">
        <v>4</v>
      </c>
      <c r="AO36" s="66">
        <v>4</v>
      </c>
      <c r="AP36" s="74">
        <v>0</v>
      </c>
      <c r="AQ36" s="75">
        <v>0</v>
      </c>
      <c r="AR36" s="75">
        <v>0</v>
      </c>
      <c r="AS36" s="75">
        <v>0</v>
      </c>
      <c r="AT36" s="76">
        <v>0</v>
      </c>
      <c r="AU36" s="77">
        <v>0</v>
      </c>
      <c r="AV36" s="70">
        <v>0</v>
      </c>
      <c r="AW36" s="78">
        <v>0</v>
      </c>
      <c r="AX36" s="78">
        <v>0</v>
      </c>
      <c r="AY36" s="78">
        <v>0</v>
      </c>
      <c r="AZ36" s="78">
        <v>0</v>
      </c>
      <c r="BA36" s="78">
        <v>0</v>
      </c>
      <c r="BB36" s="78">
        <v>0</v>
      </c>
      <c r="BC36" s="78">
        <v>0</v>
      </c>
      <c r="BD36" s="71">
        <v>0</v>
      </c>
      <c r="BE36" s="140">
        <f t="shared" si="8"/>
        <v>74</v>
      </c>
    </row>
    <row r="37" spans="1:57" x14ac:dyDescent="0.25">
      <c r="A37" s="878"/>
      <c r="B37" s="885"/>
      <c r="C37" s="890"/>
      <c r="D37" s="65" t="s">
        <v>203</v>
      </c>
      <c r="E37" s="66">
        <v>0</v>
      </c>
      <c r="F37" s="66">
        <v>0</v>
      </c>
      <c r="G37" s="66">
        <v>0</v>
      </c>
      <c r="H37" s="66">
        <v>0</v>
      </c>
      <c r="I37" s="66">
        <v>0</v>
      </c>
      <c r="J37" s="66">
        <v>0</v>
      </c>
      <c r="K37" s="66">
        <v>0</v>
      </c>
      <c r="L37" s="66">
        <v>0</v>
      </c>
      <c r="M37" s="66">
        <v>0</v>
      </c>
      <c r="N37" s="66">
        <v>0</v>
      </c>
      <c r="O37" s="66">
        <v>0</v>
      </c>
      <c r="P37" s="66">
        <v>0</v>
      </c>
      <c r="Q37" s="66">
        <v>0</v>
      </c>
      <c r="R37" s="66">
        <v>0</v>
      </c>
      <c r="S37" s="66">
        <v>0</v>
      </c>
      <c r="T37" s="73">
        <v>0</v>
      </c>
      <c r="U37" s="69">
        <v>0</v>
      </c>
      <c r="V37" s="70">
        <v>0</v>
      </c>
      <c r="W37" s="71">
        <v>0</v>
      </c>
      <c r="X37" s="72">
        <v>2</v>
      </c>
      <c r="Y37" s="86">
        <v>3</v>
      </c>
      <c r="Z37" s="86">
        <v>2</v>
      </c>
      <c r="AA37" s="86">
        <v>2</v>
      </c>
      <c r="AB37" s="86">
        <v>2</v>
      </c>
      <c r="AC37" s="86">
        <v>2</v>
      </c>
      <c r="AD37" s="86">
        <v>2</v>
      </c>
      <c r="AE37" s="86">
        <v>2</v>
      </c>
      <c r="AF37" s="86">
        <v>2</v>
      </c>
      <c r="AG37" s="86">
        <v>2</v>
      </c>
      <c r="AH37" s="86">
        <v>2</v>
      </c>
      <c r="AI37" s="86">
        <v>2</v>
      </c>
      <c r="AJ37" s="86">
        <v>2</v>
      </c>
      <c r="AK37" s="86">
        <v>2</v>
      </c>
      <c r="AL37" s="86">
        <v>2</v>
      </c>
      <c r="AM37" s="86">
        <v>2</v>
      </c>
      <c r="AN37" s="66">
        <v>2</v>
      </c>
      <c r="AO37" s="73">
        <v>2</v>
      </c>
      <c r="AP37" s="74">
        <v>0</v>
      </c>
      <c r="AQ37" s="75">
        <v>0</v>
      </c>
      <c r="AR37" s="75">
        <v>0</v>
      </c>
      <c r="AS37" s="75">
        <v>0</v>
      </c>
      <c r="AT37" s="76">
        <v>0</v>
      </c>
      <c r="AU37" s="77">
        <v>0</v>
      </c>
      <c r="AV37" s="70">
        <v>0</v>
      </c>
      <c r="AW37" s="78">
        <v>0</v>
      </c>
      <c r="AX37" s="78">
        <v>0</v>
      </c>
      <c r="AY37" s="78">
        <v>0</v>
      </c>
      <c r="AZ37" s="78">
        <v>0</v>
      </c>
      <c r="BA37" s="78">
        <v>0</v>
      </c>
      <c r="BB37" s="78">
        <v>0</v>
      </c>
      <c r="BC37" s="78">
        <v>0</v>
      </c>
      <c r="BD37" s="71">
        <v>0</v>
      </c>
      <c r="BE37" s="140">
        <f t="shared" si="8"/>
        <v>37</v>
      </c>
    </row>
    <row r="38" spans="1:57" x14ac:dyDescent="0.25">
      <c r="A38" s="878"/>
      <c r="B38" s="887" t="s">
        <v>295</v>
      </c>
      <c r="C38" s="886" t="s">
        <v>80</v>
      </c>
      <c r="D38" s="65" t="s">
        <v>202</v>
      </c>
      <c r="E38" s="66">
        <v>2</v>
      </c>
      <c r="F38" s="66">
        <v>2</v>
      </c>
      <c r="G38" s="66">
        <v>2</v>
      </c>
      <c r="H38" s="66">
        <v>2</v>
      </c>
      <c r="I38" s="66">
        <v>2</v>
      </c>
      <c r="J38" s="66">
        <v>2</v>
      </c>
      <c r="K38" s="66">
        <v>2</v>
      </c>
      <c r="L38" s="66">
        <v>2</v>
      </c>
      <c r="M38" s="66">
        <v>2</v>
      </c>
      <c r="N38" s="66">
        <v>2</v>
      </c>
      <c r="O38" s="66">
        <v>2</v>
      </c>
      <c r="P38" s="66">
        <v>2</v>
      </c>
      <c r="Q38" s="66">
        <v>2</v>
      </c>
      <c r="R38" s="66">
        <v>2</v>
      </c>
      <c r="S38" s="66">
        <v>2</v>
      </c>
      <c r="T38" s="66">
        <v>2</v>
      </c>
      <c r="U38" s="69">
        <v>0</v>
      </c>
      <c r="V38" s="70">
        <v>0</v>
      </c>
      <c r="W38" s="71">
        <v>0</v>
      </c>
      <c r="X38" s="72">
        <v>0</v>
      </c>
      <c r="Y38" s="72">
        <v>0</v>
      </c>
      <c r="Z38" s="72">
        <v>0</v>
      </c>
      <c r="AA38" s="72">
        <v>0</v>
      </c>
      <c r="AB38" s="72">
        <v>0</v>
      </c>
      <c r="AC38" s="72">
        <v>0</v>
      </c>
      <c r="AD38" s="72">
        <v>0</v>
      </c>
      <c r="AE38" s="72">
        <v>0</v>
      </c>
      <c r="AF38" s="72">
        <v>0</v>
      </c>
      <c r="AG38" s="72">
        <v>0</v>
      </c>
      <c r="AH38" s="72">
        <v>0</v>
      </c>
      <c r="AI38" s="72">
        <v>0</v>
      </c>
      <c r="AJ38" s="72">
        <v>0</v>
      </c>
      <c r="AK38" s="72">
        <v>0</v>
      </c>
      <c r="AL38" s="72">
        <v>0</v>
      </c>
      <c r="AM38" s="72">
        <v>0</v>
      </c>
      <c r="AN38" s="72">
        <v>0</v>
      </c>
      <c r="AO38" s="72">
        <v>0</v>
      </c>
      <c r="AP38" s="74">
        <v>0</v>
      </c>
      <c r="AQ38" s="75">
        <v>0</v>
      </c>
      <c r="AR38" s="75">
        <v>0</v>
      </c>
      <c r="AS38" s="75">
        <v>0</v>
      </c>
      <c r="AT38" s="76">
        <v>0</v>
      </c>
      <c r="AU38" s="77">
        <v>0</v>
      </c>
      <c r="AV38" s="70">
        <v>0</v>
      </c>
      <c r="AW38" s="78">
        <v>0</v>
      </c>
      <c r="AX38" s="78">
        <v>0</v>
      </c>
      <c r="AY38" s="78">
        <v>0</v>
      </c>
      <c r="AZ38" s="78">
        <v>0</v>
      </c>
      <c r="BA38" s="78">
        <v>0</v>
      </c>
      <c r="BB38" s="78">
        <v>0</v>
      </c>
      <c r="BC38" s="78">
        <v>0</v>
      </c>
      <c r="BD38" s="71">
        <v>0</v>
      </c>
      <c r="BE38" s="140">
        <f t="shared" si="8"/>
        <v>32</v>
      </c>
    </row>
    <row r="39" spans="1:57" ht="15.75" thickBot="1" x14ac:dyDescent="0.3">
      <c r="A39" s="878"/>
      <c r="B39" s="885"/>
      <c r="C39" s="886"/>
      <c r="D39" s="92" t="s">
        <v>203</v>
      </c>
      <c r="E39" s="93">
        <v>1</v>
      </c>
      <c r="F39" s="93">
        <v>1</v>
      </c>
      <c r="G39" s="93">
        <v>1</v>
      </c>
      <c r="H39" s="93">
        <v>1</v>
      </c>
      <c r="I39" s="93">
        <v>1</v>
      </c>
      <c r="J39" s="93">
        <v>1</v>
      </c>
      <c r="K39" s="93">
        <v>1</v>
      </c>
      <c r="L39" s="93">
        <v>1</v>
      </c>
      <c r="M39" s="93">
        <v>1</v>
      </c>
      <c r="N39" s="93">
        <v>1</v>
      </c>
      <c r="O39" s="93">
        <v>1</v>
      </c>
      <c r="P39" s="93">
        <v>1</v>
      </c>
      <c r="Q39" s="93">
        <v>1</v>
      </c>
      <c r="R39" s="93">
        <v>1</v>
      </c>
      <c r="S39" s="93">
        <v>1</v>
      </c>
      <c r="T39" s="93">
        <v>1</v>
      </c>
      <c r="U39" s="95">
        <v>0</v>
      </c>
      <c r="V39" s="96">
        <v>0</v>
      </c>
      <c r="W39" s="97">
        <v>0</v>
      </c>
      <c r="X39" s="98">
        <v>0</v>
      </c>
      <c r="Y39" s="98">
        <v>0</v>
      </c>
      <c r="Z39" s="98">
        <v>0</v>
      </c>
      <c r="AA39" s="98">
        <v>0</v>
      </c>
      <c r="AB39" s="98">
        <v>0</v>
      </c>
      <c r="AC39" s="98">
        <v>0</v>
      </c>
      <c r="AD39" s="98">
        <v>0</v>
      </c>
      <c r="AE39" s="98">
        <v>0</v>
      </c>
      <c r="AF39" s="98">
        <v>0</v>
      </c>
      <c r="AG39" s="98">
        <v>0</v>
      </c>
      <c r="AH39" s="98">
        <v>0</v>
      </c>
      <c r="AI39" s="98">
        <v>0</v>
      </c>
      <c r="AJ39" s="98">
        <v>0</v>
      </c>
      <c r="AK39" s="98">
        <v>0</v>
      </c>
      <c r="AL39" s="98">
        <v>0</v>
      </c>
      <c r="AM39" s="98">
        <v>0</v>
      </c>
      <c r="AN39" s="98">
        <v>0</v>
      </c>
      <c r="AO39" s="98">
        <v>0</v>
      </c>
      <c r="AP39" s="179">
        <v>0</v>
      </c>
      <c r="AQ39" s="152">
        <v>0</v>
      </c>
      <c r="AR39" s="152">
        <v>0</v>
      </c>
      <c r="AS39" s="152">
        <v>0</v>
      </c>
      <c r="AT39" s="153">
        <v>0</v>
      </c>
      <c r="AU39" s="101">
        <v>0</v>
      </c>
      <c r="AV39" s="96">
        <v>0</v>
      </c>
      <c r="AW39" s="102">
        <v>0</v>
      </c>
      <c r="AX39" s="102">
        <v>0</v>
      </c>
      <c r="AY39" s="102">
        <v>0</v>
      </c>
      <c r="AZ39" s="102">
        <v>0</v>
      </c>
      <c r="BA39" s="102">
        <v>0</v>
      </c>
      <c r="BB39" s="102">
        <v>0</v>
      </c>
      <c r="BC39" s="102">
        <v>0</v>
      </c>
      <c r="BD39" s="97">
        <v>0</v>
      </c>
      <c r="BE39" s="154">
        <f t="shared" si="8"/>
        <v>16</v>
      </c>
    </row>
    <row r="40" spans="1:57" x14ac:dyDescent="0.25">
      <c r="A40" s="878"/>
      <c r="B40" s="891" t="s">
        <v>81</v>
      </c>
      <c r="C40" s="893" t="s">
        <v>82</v>
      </c>
      <c r="D40" s="63" t="s">
        <v>202</v>
      </c>
      <c r="E40" s="64">
        <f>E42+E46+E54+E60+E50</f>
        <v>12</v>
      </c>
      <c r="F40" s="64">
        <f t="shared" ref="F40:AO40" si="11">F42+F46+F54+F60+F50</f>
        <v>12</v>
      </c>
      <c r="G40" s="64">
        <f t="shared" si="11"/>
        <v>12</v>
      </c>
      <c r="H40" s="64">
        <f t="shared" si="11"/>
        <v>11</v>
      </c>
      <c r="I40" s="64">
        <f t="shared" si="11"/>
        <v>12</v>
      </c>
      <c r="J40" s="64">
        <f t="shared" si="11"/>
        <v>11</v>
      </c>
      <c r="K40" s="64">
        <f t="shared" si="11"/>
        <v>12</v>
      </c>
      <c r="L40" s="64">
        <f t="shared" si="11"/>
        <v>11</v>
      </c>
      <c r="M40" s="64">
        <f t="shared" si="11"/>
        <v>12</v>
      </c>
      <c r="N40" s="64">
        <f t="shared" si="11"/>
        <v>12</v>
      </c>
      <c r="O40" s="64">
        <f t="shared" si="11"/>
        <v>12</v>
      </c>
      <c r="P40" s="64">
        <f t="shared" si="11"/>
        <v>10</v>
      </c>
      <c r="Q40" s="64">
        <f t="shared" si="11"/>
        <v>12</v>
      </c>
      <c r="R40" s="64">
        <f t="shared" si="11"/>
        <v>12</v>
      </c>
      <c r="S40" s="64">
        <f t="shared" si="11"/>
        <v>11</v>
      </c>
      <c r="T40" s="64">
        <f t="shared" si="11"/>
        <v>12</v>
      </c>
      <c r="U40" s="134">
        <v>0</v>
      </c>
      <c r="V40" s="135">
        <v>0</v>
      </c>
      <c r="W40" s="136">
        <v>0</v>
      </c>
      <c r="X40" s="64">
        <f t="shared" si="11"/>
        <v>13</v>
      </c>
      <c r="Y40" s="64">
        <f t="shared" si="11"/>
        <v>12</v>
      </c>
      <c r="Z40" s="64">
        <f t="shared" si="11"/>
        <v>9</v>
      </c>
      <c r="AA40" s="64">
        <f t="shared" si="11"/>
        <v>11</v>
      </c>
      <c r="AB40" s="64">
        <f t="shared" si="11"/>
        <v>11</v>
      </c>
      <c r="AC40" s="64">
        <f t="shared" si="11"/>
        <v>10</v>
      </c>
      <c r="AD40" s="64">
        <f t="shared" si="11"/>
        <v>13</v>
      </c>
      <c r="AE40" s="64">
        <f t="shared" si="11"/>
        <v>10</v>
      </c>
      <c r="AF40" s="64">
        <f t="shared" si="11"/>
        <v>9</v>
      </c>
      <c r="AG40" s="64">
        <f t="shared" si="11"/>
        <v>11</v>
      </c>
      <c r="AH40" s="64">
        <f t="shared" si="11"/>
        <v>10</v>
      </c>
      <c r="AI40" s="64">
        <f t="shared" si="11"/>
        <v>11</v>
      </c>
      <c r="AJ40" s="64">
        <f t="shared" si="11"/>
        <v>11</v>
      </c>
      <c r="AK40" s="64">
        <f t="shared" si="11"/>
        <v>12</v>
      </c>
      <c r="AL40" s="64">
        <f t="shared" si="11"/>
        <v>9</v>
      </c>
      <c r="AM40" s="64">
        <f t="shared" si="11"/>
        <v>13</v>
      </c>
      <c r="AN40" s="64">
        <f t="shared" si="11"/>
        <v>14</v>
      </c>
      <c r="AO40" s="64">
        <f t="shared" si="11"/>
        <v>11</v>
      </c>
      <c r="AP40" s="164">
        <v>0</v>
      </c>
      <c r="AQ40" s="165">
        <v>0</v>
      </c>
      <c r="AR40" s="165">
        <v>0</v>
      </c>
      <c r="AS40" s="165">
        <v>0</v>
      </c>
      <c r="AT40" s="166">
        <v>0</v>
      </c>
      <c r="AU40" s="167">
        <v>0</v>
      </c>
      <c r="AV40" s="135">
        <v>0</v>
      </c>
      <c r="AW40" s="168">
        <v>0</v>
      </c>
      <c r="AX40" s="168">
        <v>0</v>
      </c>
      <c r="AY40" s="168">
        <v>0</v>
      </c>
      <c r="AZ40" s="168">
        <v>0</v>
      </c>
      <c r="BA40" s="168">
        <v>0</v>
      </c>
      <c r="BB40" s="168">
        <v>0</v>
      </c>
      <c r="BC40" s="168">
        <v>0</v>
      </c>
      <c r="BD40" s="136">
        <v>0</v>
      </c>
      <c r="BE40" s="169">
        <f>BE42+BE46+BE54+BE60</f>
        <v>338</v>
      </c>
    </row>
    <row r="41" spans="1:57" ht="15.75" thickBot="1" x14ac:dyDescent="0.3">
      <c r="A41" s="878"/>
      <c r="B41" s="892"/>
      <c r="C41" s="900"/>
      <c r="D41" s="170" t="s">
        <v>203</v>
      </c>
      <c r="E41" s="171">
        <f>E43+E47+E55+E61+E51</f>
        <v>6</v>
      </c>
      <c r="F41" s="171">
        <f t="shared" ref="F41:AO41" si="12">F43+F47+F55+F61+F51</f>
        <v>6</v>
      </c>
      <c r="G41" s="171">
        <f t="shared" si="12"/>
        <v>6</v>
      </c>
      <c r="H41" s="171">
        <f t="shared" si="12"/>
        <v>6</v>
      </c>
      <c r="I41" s="171">
        <f t="shared" si="12"/>
        <v>6</v>
      </c>
      <c r="J41" s="171">
        <f t="shared" si="12"/>
        <v>6</v>
      </c>
      <c r="K41" s="171">
        <f t="shared" si="12"/>
        <v>6</v>
      </c>
      <c r="L41" s="171">
        <f t="shared" si="12"/>
        <v>6</v>
      </c>
      <c r="M41" s="171">
        <f t="shared" si="12"/>
        <v>6</v>
      </c>
      <c r="N41" s="171">
        <f t="shared" si="12"/>
        <v>6</v>
      </c>
      <c r="O41" s="171">
        <f t="shared" si="12"/>
        <v>6</v>
      </c>
      <c r="P41" s="171">
        <f t="shared" si="12"/>
        <v>5</v>
      </c>
      <c r="Q41" s="171">
        <f t="shared" si="12"/>
        <v>6</v>
      </c>
      <c r="R41" s="171">
        <f t="shared" si="12"/>
        <v>5</v>
      </c>
      <c r="S41" s="171">
        <f t="shared" si="12"/>
        <v>5</v>
      </c>
      <c r="T41" s="171">
        <f t="shared" si="12"/>
        <v>6</v>
      </c>
      <c r="U41" s="137">
        <v>0</v>
      </c>
      <c r="V41" s="138">
        <v>0</v>
      </c>
      <c r="W41" s="139">
        <v>0</v>
      </c>
      <c r="X41" s="171">
        <f t="shared" si="12"/>
        <v>6</v>
      </c>
      <c r="Y41" s="171">
        <f t="shared" si="12"/>
        <v>6</v>
      </c>
      <c r="Z41" s="171">
        <f t="shared" si="12"/>
        <v>4</v>
      </c>
      <c r="AA41" s="171">
        <f t="shared" si="12"/>
        <v>6</v>
      </c>
      <c r="AB41" s="171">
        <f t="shared" si="12"/>
        <v>5</v>
      </c>
      <c r="AC41" s="171">
        <f t="shared" si="12"/>
        <v>5</v>
      </c>
      <c r="AD41" s="171">
        <f t="shared" si="12"/>
        <v>5</v>
      </c>
      <c r="AE41" s="171">
        <f t="shared" si="12"/>
        <v>6</v>
      </c>
      <c r="AF41" s="171">
        <f t="shared" si="12"/>
        <v>4</v>
      </c>
      <c r="AG41" s="171">
        <f t="shared" si="12"/>
        <v>6</v>
      </c>
      <c r="AH41" s="171">
        <f t="shared" si="12"/>
        <v>5</v>
      </c>
      <c r="AI41" s="171">
        <f t="shared" si="12"/>
        <v>5</v>
      </c>
      <c r="AJ41" s="171">
        <f t="shared" si="12"/>
        <v>6</v>
      </c>
      <c r="AK41" s="171">
        <f t="shared" si="12"/>
        <v>7</v>
      </c>
      <c r="AL41" s="171">
        <f t="shared" si="12"/>
        <v>4</v>
      </c>
      <c r="AM41" s="171">
        <f t="shared" si="12"/>
        <v>7</v>
      </c>
      <c r="AN41" s="171">
        <f t="shared" si="12"/>
        <v>6</v>
      </c>
      <c r="AO41" s="171">
        <f t="shared" si="12"/>
        <v>7</v>
      </c>
      <c r="AP41" s="172">
        <v>0</v>
      </c>
      <c r="AQ41" s="173">
        <v>0</v>
      </c>
      <c r="AR41" s="173">
        <v>0</v>
      </c>
      <c r="AS41" s="173">
        <v>0</v>
      </c>
      <c r="AT41" s="174">
        <v>0</v>
      </c>
      <c r="AU41" s="175">
        <v>0</v>
      </c>
      <c r="AV41" s="138">
        <v>0</v>
      </c>
      <c r="AW41" s="176">
        <v>0</v>
      </c>
      <c r="AX41" s="176">
        <v>0</v>
      </c>
      <c r="AY41" s="176">
        <v>0</v>
      </c>
      <c r="AZ41" s="176">
        <v>0</v>
      </c>
      <c r="BA41" s="176">
        <v>0</v>
      </c>
      <c r="BB41" s="176">
        <v>0</v>
      </c>
      <c r="BC41" s="176">
        <v>0</v>
      </c>
      <c r="BD41" s="139">
        <v>0</v>
      </c>
      <c r="BE41" s="177">
        <f>BE43+BE47+BE55+BE61</f>
        <v>169</v>
      </c>
    </row>
    <row r="42" spans="1:57" x14ac:dyDescent="0.25">
      <c r="A42" s="878"/>
      <c r="B42" s="885" t="s">
        <v>83</v>
      </c>
      <c r="C42" s="886" t="s">
        <v>84</v>
      </c>
      <c r="D42" s="155" t="s">
        <v>202</v>
      </c>
      <c r="E42" s="187">
        <f>E44</f>
        <v>0</v>
      </c>
      <c r="F42" s="187">
        <f t="shared" ref="F42:AO42" si="13">F44</f>
        <v>0</v>
      </c>
      <c r="G42" s="187">
        <f t="shared" si="13"/>
        <v>0</v>
      </c>
      <c r="H42" s="187">
        <f t="shared" si="13"/>
        <v>0</v>
      </c>
      <c r="I42" s="187">
        <f t="shared" si="13"/>
        <v>0</v>
      </c>
      <c r="J42" s="187">
        <f t="shared" si="13"/>
        <v>0</v>
      </c>
      <c r="K42" s="187">
        <f t="shared" si="13"/>
        <v>0</v>
      </c>
      <c r="L42" s="187">
        <f t="shared" si="13"/>
        <v>0</v>
      </c>
      <c r="M42" s="187">
        <f t="shared" si="13"/>
        <v>0</v>
      </c>
      <c r="N42" s="187">
        <f t="shared" si="13"/>
        <v>0</v>
      </c>
      <c r="O42" s="187">
        <f t="shared" si="13"/>
        <v>0</v>
      </c>
      <c r="P42" s="187">
        <f t="shared" si="13"/>
        <v>0</v>
      </c>
      <c r="Q42" s="187">
        <f t="shared" si="13"/>
        <v>0</v>
      </c>
      <c r="R42" s="187">
        <f t="shared" si="13"/>
        <v>0</v>
      </c>
      <c r="S42" s="187">
        <f t="shared" si="13"/>
        <v>0</v>
      </c>
      <c r="T42" s="187">
        <f t="shared" si="13"/>
        <v>0</v>
      </c>
      <c r="U42" s="69">
        <v>0</v>
      </c>
      <c r="V42" s="70">
        <v>0</v>
      </c>
      <c r="W42" s="71">
        <v>0</v>
      </c>
      <c r="X42" s="187">
        <f t="shared" si="13"/>
        <v>2</v>
      </c>
      <c r="Y42" s="187">
        <f t="shared" si="13"/>
        <v>2</v>
      </c>
      <c r="Z42" s="187">
        <f t="shared" si="13"/>
        <v>2</v>
      </c>
      <c r="AA42" s="187">
        <f t="shared" si="13"/>
        <v>2</v>
      </c>
      <c r="AB42" s="187">
        <f t="shared" si="13"/>
        <v>2</v>
      </c>
      <c r="AC42" s="187">
        <f t="shared" si="13"/>
        <v>2</v>
      </c>
      <c r="AD42" s="187">
        <f t="shared" si="13"/>
        <v>2</v>
      </c>
      <c r="AE42" s="187">
        <f t="shared" si="13"/>
        <v>2</v>
      </c>
      <c r="AF42" s="187">
        <f t="shared" si="13"/>
        <v>2</v>
      </c>
      <c r="AG42" s="187">
        <f t="shared" si="13"/>
        <v>2</v>
      </c>
      <c r="AH42" s="187">
        <f t="shared" si="13"/>
        <v>2</v>
      </c>
      <c r="AI42" s="187">
        <f t="shared" si="13"/>
        <v>2</v>
      </c>
      <c r="AJ42" s="187">
        <f t="shared" si="13"/>
        <v>2</v>
      </c>
      <c r="AK42" s="187">
        <f t="shared" si="13"/>
        <v>2</v>
      </c>
      <c r="AL42" s="187">
        <f t="shared" si="13"/>
        <v>2</v>
      </c>
      <c r="AM42" s="187">
        <f t="shared" si="13"/>
        <v>2</v>
      </c>
      <c r="AN42" s="187">
        <f t="shared" si="13"/>
        <v>2</v>
      </c>
      <c r="AO42" s="187">
        <f t="shared" si="13"/>
        <v>2</v>
      </c>
      <c r="AP42" s="160">
        <v>0</v>
      </c>
      <c r="AQ42" s="161">
        <v>0</v>
      </c>
      <c r="AR42" s="161">
        <v>0</v>
      </c>
      <c r="AS42" s="161">
        <v>0</v>
      </c>
      <c r="AT42" s="162">
        <v>0</v>
      </c>
      <c r="AU42" s="77">
        <v>0</v>
      </c>
      <c r="AV42" s="70">
        <v>0</v>
      </c>
      <c r="AW42" s="78">
        <v>0</v>
      </c>
      <c r="AX42" s="78">
        <v>0</v>
      </c>
      <c r="AY42" s="78">
        <v>0</v>
      </c>
      <c r="AZ42" s="78">
        <v>0</v>
      </c>
      <c r="BA42" s="78">
        <v>0</v>
      </c>
      <c r="BB42" s="78">
        <v>0</v>
      </c>
      <c r="BC42" s="78">
        <v>0</v>
      </c>
      <c r="BD42" s="71">
        <v>0</v>
      </c>
      <c r="BE42" s="188">
        <f t="shared" ref="BE42:BE50" si="14">SUM(E42:BD42)</f>
        <v>36</v>
      </c>
    </row>
    <row r="43" spans="1:57" ht="42.75" customHeight="1" x14ac:dyDescent="0.25">
      <c r="A43" s="878"/>
      <c r="B43" s="901"/>
      <c r="C43" s="899"/>
      <c r="D43" s="65" t="s">
        <v>203</v>
      </c>
      <c r="E43" s="88">
        <f>E45</f>
        <v>0</v>
      </c>
      <c r="F43" s="88">
        <f t="shared" ref="F43:AO43" si="15">F45</f>
        <v>0</v>
      </c>
      <c r="G43" s="88">
        <f t="shared" si="15"/>
        <v>0</v>
      </c>
      <c r="H43" s="88">
        <f t="shared" si="15"/>
        <v>0</v>
      </c>
      <c r="I43" s="88">
        <f t="shared" si="15"/>
        <v>0</v>
      </c>
      <c r="J43" s="88">
        <f t="shared" si="15"/>
        <v>0</v>
      </c>
      <c r="K43" s="88">
        <f t="shared" si="15"/>
        <v>0</v>
      </c>
      <c r="L43" s="88">
        <f t="shared" si="15"/>
        <v>0</v>
      </c>
      <c r="M43" s="88">
        <f t="shared" si="15"/>
        <v>0</v>
      </c>
      <c r="N43" s="88">
        <f t="shared" si="15"/>
        <v>0</v>
      </c>
      <c r="O43" s="88">
        <f t="shared" si="15"/>
        <v>0</v>
      </c>
      <c r="P43" s="88">
        <f t="shared" si="15"/>
        <v>0</v>
      </c>
      <c r="Q43" s="88">
        <f t="shared" si="15"/>
        <v>0</v>
      </c>
      <c r="R43" s="88">
        <f t="shared" si="15"/>
        <v>0</v>
      </c>
      <c r="S43" s="88">
        <f t="shared" si="15"/>
        <v>0</v>
      </c>
      <c r="T43" s="88">
        <f t="shared" si="15"/>
        <v>0</v>
      </c>
      <c r="U43" s="69">
        <v>0</v>
      </c>
      <c r="V43" s="70">
        <v>0</v>
      </c>
      <c r="W43" s="71">
        <v>0</v>
      </c>
      <c r="X43" s="88">
        <f t="shared" si="15"/>
        <v>1</v>
      </c>
      <c r="Y43" s="88">
        <f t="shared" si="15"/>
        <v>1</v>
      </c>
      <c r="Z43" s="88">
        <f t="shared" si="15"/>
        <v>1</v>
      </c>
      <c r="AA43" s="88">
        <f t="shared" si="15"/>
        <v>1</v>
      </c>
      <c r="AB43" s="88">
        <f t="shared" si="15"/>
        <v>1</v>
      </c>
      <c r="AC43" s="88">
        <f t="shared" si="15"/>
        <v>1</v>
      </c>
      <c r="AD43" s="88">
        <f t="shared" si="15"/>
        <v>1</v>
      </c>
      <c r="AE43" s="88">
        <f t="shared" si="15"/>
        <v>1</v>
      </c>
      <c r="AF43" s="88">
        <f t="shared" si="15"/>
        <v>1</v>
      </c>
      <c r="AG43" s="88">
        <f t="shared" si="15"/>
        <v>1</v>
      </c>
      <c r="AH43" s="88">
        <f t="shared" si="15"/>
        <v>1</v>
      </c>
      <c r="AI43" s="88">
        <f t="shared" si="15"/>
        <v>1</v>
      </c>
      <c r="AJ43" s="88">
        <f t="shared" si="15"/>
        <v>1</v>
      </c>
      <c r="AK43" s="88">
        <f t="shared" si="15"/>
        <v>1</v>
      </c>
      <c r="AL43" s="88">
        <f t="shared" si="15"/>
        <v>0</v>
      </c>
      <c r="AM43" s="88">
        <f t="shared" si="15"/>
        <v>1</v>
      </c>
      <c r="AN43" s="88">
        <f t="shared" si="15"/>
        <v>2</v>
      </c>
      <c r="AO43" s="88">
        <f t="shared" si="15"/>
        <v>1</v>
      </c>
      <c r="AP43" s="74">
        <v>0</v>
      </c>
      <c r="AQ43" s="75">
        <v>0</v>
      </c>
      <c r="AR43" s="75">
        <v>0</v>
      </c>
      <c r="AS43" s="75">
        <v>0</v>
      </c>
      <c r="AT43" s="76">
        <v>0</v>
      </c>
      <c r="AU43" s="77">
        <v>0</v>
      </c>
      <c r="AV43" s="70">
        <v>0</v>
      </c>
      <c r="AW43" s="78">
        <v>0</v>
      </c>
      <c r="AX43" s="78">
        <v>0</v>
      </c>
      <c r="AY43" s="78">
        <v>0</v>
      </c>
      <c r="AZ43" s="78">
        <v>0</v>
      </c>
      <c r="BA43" s="78">
        <v>0</v>
      </c>
      <c r="BB43" s="78">
        <v>0</v>
      </c>
      <c r="BC43" s="78">
        <v>0</v>
      </c>
      <c r="BD43" s="71">
        <v>0</v>
      </c>
      <c r="BE43" s="141">
        <f t="shared" si="14"/>
        <v>18</v>
      </c>
    </row>
    <row r="44" spans="1:57" x14ac:dyDescent="0.25">
      <c r="A44" s="878"/>
      <c r="B44" s="897" t="s">
        <v>210</v>
      </c>
      <c r="C44" s="888" t="s">
        <v>86</v>
      </c>
      <c r="D44" s="65" t="s">
        <v>202</v>
      </c>
      <c r="E44" s="66">
        <v>0</v>
      </c>
      <c r="F44" s="66">
        <v>0</v>
      </c>
      <c r="G44" s="66">
        <v>0</v>
      </c>
      <c r="H44" s="66">
        <v>0</v>
      </c>
      <c r="I44" s="66">
        <v>0</v>
      </c>
      <c r="J44" s="66">
        <v>0</v>
      </c>
      <c r="K44" s="66">
        <v>0</v>
      </c>
      <c r="L44" s="66">
        <v>0</v>
      </c>
      <c r="M44" s="66">
        <v>0</v>
      </c>
      <c r="N44" s="66">
        <v>0</v>
      </c>
      <c r="O44" s="66">
        <v>0</v>
      </c>
      <c r="P44" s="66">
        <v>0</v>
      </c>
      <c r="Q44" s="66">
        <v>0</v>
      </c>
      <c r="R44" s="66">
        <v>0</v>
      </c>
      <c r="S44" s="66">
        <v>0</v>
      </c>
      <c r="T44" s="66">
        <v>0</v>
      </c>
      <c r="U44" s="69">
        <v>0</v>
      </c>
      <c r="V44" s="70">
        <v>0</v>
      </c>
      <c r="W44" s="71">
        <v>0</v>
      </c>
      <c r="X44" s="72">
        <v>2</v>
      </c>
      <c r="Y44" s="72">
        <v>2</v>
      </c>
      <c r="Z44" s="72">
        <v>2</v>
      </c>
      <c r="AA44" s="72">
        <v>2</v>
      </c>
      <c r="AB44" s="72">
        <v>2</v>
      </c>
      <c r="AC44" s="72">
        <v>2</v>
      </c>
      <c r="AD44" s="72">
        <v>2</v>
      </c>
      <c r="AE44" s="72">
        <v>2</v>
      </c>
      <c r="AF44" s="72">
        <v>2</v>
      </c>
      <c r="AG44" s="72">
        <v>2</v>
      </c>
      <c r="AH44" s="72">
        <v>2</v>
      </c>
      <c r="AI44" s="72">
        <v>2</v>
      </c>
      <c r="AJ44" s="72">
        <v>2</v>
      </c>
      <c r="AK44" s="72">
        <v>2</v>
      </c>
      <c r="AL44" s="72">
        <v>2</v>
      </c>
      <c r="AM44" s="72">
        <v>2</v>
      </c>
      <c r="AN44" s="72">
        <v>2</v>
      </c>
      <c r="AO44" s="72">
        <v>2</v>
      </c>
      <c r="AP44" s="74">
        <v>0</v>
      </c>
      <c r="AQ44" s="75">
        <v>0</v>
      </c>
      <c r="AR44" s="75">
        <v>0</v>
      </c>
      <c r="AS44" s="75">
        <v>0</v>
      </c>
      <c r="AT44" s="76">
        <v>0</v>
      </c>
      <c r="AU44" s="77">
        <v>0</v>
      </c>
      <c r="AV44" s="70">
        <v>0</v>
      </c>
      <c r="AW44" s="78">
        <v>0</v>
      </c>
      <c r="AX44" s="78">
        <v>0</v>
      </c>
      <c r="AY44" s="78">
        <v>0</v>
      </c>
      <c r="AZ44" s="78">
        <v>0</v>
      </c>
      <c r="BA44" s="78">
        <v>0</v>
      </c>
      <c r="BB44" s="78">
        <v>0</v>
      </c>
      <c r="BC44" s="78">
        <v>0</v>
      </c>
      <c r="BD44" s="71">
        <v>0</v>
      </c>
      <c r="BE44" s="140">
        <f t="shared" si="14"/>
        <v>36</v>
      </c>
    </row>
    <row r="45" spans="1:57" x14ac:dyDescent="0.25">
      <c r="A45" s="878"/>
      <c r="B45" s="898"/>
      <c r="C45" s="886"/>
      <c r="D45" s="65" t="s">
        <v>203</v>
      </c>
      <c r="E45" s="66">
        <v>0</v>
      </c>
      <c r="F45" s="66">
        <v>0</v>
      </c>
      <c r="G45" s="66">
        <v>0</v>
      </c>
      <c r="H45" s="66">
        <v>0</v>
      </c>
      <c r="I45" s="66">
        <v>0</v>
      </c>
      <c r="J45" s="66">
        <v>0</v>
      </c>
      <c r="K45" s="66">
        <v>0</v>
      </c>
      <c r="L45" s="66">
        <v>0</v>
      </c>
      <c r="M45" s="66">
        <v>0</v>
      </c>
      <c r="N45" s="66">
        <v>0</v>
      </c>
      <c r="O45" s="66">
        <v>0</v>
      </c>
      <c r="P45" s="66">
        <v>0</v>
      </c>
      <c r="Q45" s="66">
        <v>0</v>
      </c>
      <c r="R45" s="66">
        <v>0</v>
      </c>
      <c r="S45" s="66">
        <v>0</v>
      </c>
      <c r="T45" s="66">
        <v>0</v>
      </c>
      <c r="U45" s="69">
        <v>0</v>
      </c>
      <c r="V45" s="70">
        <v>0</v>
      </c>
      <c r="W45" s="71">
        <v>0</v>
      </c>
      <c r="X45" s="72">
        <v>1</v>
      </c>
      <c r="Y45" s="72">
        <v>1</v>
      </c>
      <c r="Z45" s="72">
        <v>1</v>
      </c>
      <c r="AA45" s="72">
        <v>1</v>
      </c>
      <c r="AB45" s="72">
        <v>1</v>
      </c>
      <c r="AC45" s="72">
        <v>1</v>
      </c>
      <c r="AD45" s="72">
        <v>1</v>
      </c>
      <c r="AE45" s="72">
        <v>1</v>
      </c>
      <c r="AF45" s="72">
        <v>1</v>
      </c>
      <c r="AG45" s="72">
        <v>1</v>
      </c>
      <c r="AH45" s="72">
        <v>1</v>
      </c>
      <c r="AI45" s="72">
        <v>1</v>
      </c>
      <c r="AJ45" s="72">
        <v>1</v>
      </c>
      <c r="AK45" s="72">
        <v>1</v>
      </c>
      <c r="AL45" s="72">
        <v>0</v>
      </c>
      <c r="AM45" s="72">
        <v>1</v>
      </c>
      <c r="AN45" s="72">
        <v>2</v>
      </c>
      <c r="AO45" s="72">
        <v>1</v>
      </c>
      <c r="AP45" s="74">
        <v>0</v>
      </c>
      <c r="AQ45" s="75">
        <v>0</v>
      </c>
      <c r="AR45" s="75">
        <v>0</v>
      </c>
      <c r="AS45" s="75">
        <v>0</v>
      </c>
      <c r="AT45" s="76">
        <v>0</v>
      </c>
      <c r="AU45" s="77">
        <v>0</v>
      </c>
      <c r="AV45" s="70">
        <v>0</v>
      </c>
      <c r="AW45" s="78">
        <v>0</v>
      </c>
      <c r="AX45" s="78">
        <v>0</v>
      </c>
      <c r="AY45" s="78">
        <v>0</v>
      </c>
      <c r="AZ45" s="78">
        <v>0</v>
      </c>
      <c r="BA45" s="78">
        <v>0</v>
      </c>
      <c r="BB45" s="78">
        <v>0</v>
      </c>
      <c r="BC45" s="78">
        <v>0</v>
      </c>
      <c r="BD45" s="71">
        <v>0</v>
      </c>
      <c r="BE45" s="140">
        <f t="shared" si="14"/>
        <v>18</v>
      </c>
    </row>
    <row r="46" spans="1:57" x14ac:dyDescent="0.25">
      <c r="A46" s="878"/>
      <c r="B46" s="897" t="s">
        <v>105</v>
      </c>
      <c r="C46" s="888" t="s">
        <v>106</v>
      </c>
      <c r="D46" s="65" t="s">
        <v>202</v>
      </c>
      <c r="E46" s="67">
        <f>SUM(E48)</f>
        <v>5</v>
      </c>
      <c r="F46" s="67">
        <f t="shared" ref="F46:AO46" si="16">SUM(F48)</f>
        <v>5</v>
      </c>
      <c r="G46" s="67">
        <f t="shared" si="16"/>
        <v>5</v>
      </c>
      <c r="H46" s="67">
        <f t="shared" si="16"/>
        <v>5</v>
      </c>
      <c r="I46" s="67">
        <f t="shared" si="16"/>
        <v>5</v>
      </c>
      <c r="J46" s="67">
        <f t="shared" si="16"/>
        <v>5</v>
      </c>
      <c r="K46" s="67">
        <f t="shared" si="16"/>
        <v>5</v>
      </c>
      <c r="L46" s="67">
        <f t="shared" si="16"/>
        <v>5</v>
      </c>
      <c r="M46" s="67">
        <f t="shared" si="16"/>
        <v>5</v>
      </c>
      <c r="N46" s="67">
        <f t="shared" si="16"/>
        <v>5</v>
      </c>
      <c r="O46" s="67">
        <f t="shared" si="16"/>
        <v>5</v>
      </c>
      <c r="P46" s="67">
        <f t="shared" si="16"/>
        <v>5</v>
      </c>
      <c r="Q46" s="67">
        <f t="shared" si="16"/>
        <v>5</v>
      </c>
      <c r="R46" s="67">
        <f t="shared" si="16"/>
        <v>5</v>
      </c>
      <c r="S46" s="67">
        <f t="shared" si="16"/>
        <v>4</v>
      </c>
      <c r="T46" s="67">
        <f t="shared" si="16"/>
        <v>4</v>
      </c>
      <c r="U46" s="69">
        <v>0</v>
      </c>
      <c r="V46" s="70">
        <v>0</v>
      </c>
      <c r="W46" s="71">
        <v>0</v>
      </c>
      <c r="X46" s="67">
        <f t="shared" si="16"/>
        <v>4</v>
      </c>
      <c r="Y46" s="67">
        <f t="shared" si="16"/>
        <v>4</v>
      </c>
      <c r="Z46" s="67">
        <f t="shared" si="16"/>
        <v>4</v>
      </c>
      <c r="AA46" s="67">
        <f t="shared" si="16"/>
        <v>4</v>
      </c>
      <c r="AB46" s="67">
        <f t="shared" si="16"/>
        <v>4</v>
      </c>
      <c r="AC46" s="67">
        <f t="shared" si="16"/>
        <v>4</v>
      </c>
      <c r="AD46" s="67">
        <f t="shared" si="16"/>
        <v>4</v>
      </c>
      <c r="AE46" s="67">
        <f t="shared" si="16"/>
        <v>4</v>
      </c>
      <c r="AF46" s="67">
        <f t="shared" si="16"/>
        <v>4</v>
      </c>
      <c r="AG46" s="67">
        <f t="shared" si="16"/>
        <v>4</v>
      </c>
      <c r="AH46" s="67">
        <f t="shared" si="16"/>
        <v>4</v>
      </c>
      <c r="AI46" s="67">
        <f t="shared" si="16"/>
        <v>4</v>
      </c>
      <c r="AJ46" s="67">
        <f t="shared" si="16"/>
        <v>4</v>
      </c>
      <c r="AK46" s="67">
        <f t="shared" si="16"/>
        <v>4</v>
      </c>
      <c r="AL46" s="67">
        <f t="shared" si="16"/>
        <v>4</v>
      </c>
      <c r="AM46" s="67">
        <f t="shared" si="16"/>
        <v>4</v>
      </c>
      <c r="AN46" s="67">
        <f t="shared" si="16"/>
        <v>4</v>
      </c>
      <c r="AO46" s="67">
        <f t="shared" si="16"/>
        <v>4</v>
      </c>
      <c r="AP46" s="74">
        <v>0</v>
      </c>
      <c r="AQ46" s="75">
        <v>0</v>
      </c>
      <c r="AR46" s="75">
        <v>0</v>
      </c>
      <c r="AS46" s="75">
        <v>0</v>
      </c>
      <c r="AT46" s="76">
        <v>0</v>
      </c>
      <c r="AU46" s="77">
        <v>0</v>
      </c>
      <c r="AV46" s="70">
        <v>0</v>
      </c>
      <c r="AW46" s="78">
        <v>0</v>
      </c>
      <c r="AX46" s="78">
        <v>0</v>
      </c>
      <c r="AY46" s="78">
        <v>0</v>
      </c>
      <c r="AZ46" s="78">
        <v>0</v>
      </c>
      <c r="BA46" s="78">
        <v>0</v>
      </c>
      <c r="BB46" s="78">
        <v>0</v>
      </c>
      <c r="BC46" s="78">
        <v>0</v>
      </c>
      <c r="BD46" s="71">
        <v>0</v>
      </c>
      <c r="BE46" s="141">
        <f t="shared" si="14"/>
        <v>150</v>
      </c>
    </row>
    <row r="47" spans="1:57" ht="26.25" customHeight="1" x14ac:dyDescent="0.25">
      <c r="A47" s="878"/>
      <c r="B47" s="895"/>
      <c r="C47" s="899"/>
      <c r="D47" s="65" t="s">
        <v>203</v>
      </c>
      <c r="E47" s="67">
        <f>E49</f>
        <v>3</v>
      </c>
      <c r="F47" s="67">
        <f t="shared" ref="F47:AO47" si="17">F49</f>
        <v>2</v>
      </c>
      <c r="G47" s="67">
        <f t="shared" si="17"/>
        <v>3</v>
      </c>
      <c r="H47" s="67">
        <f t="shared" si="17"/>
        <v>2</v>
      </c>
      <c r="I47" s="67">
        <f t="shared" si="17"/>
        <v>3</v>
      </c>
      <c r="J47" s="67">
        <f t="shared" si="17"/>
        <v>2</v>
      </c>
      <c r="K47" s="67">
        <f t="shared" si="17"/>
        <v>3</v>
      </c>
      <c r="L47" s="67">
        <f t="shared" si="17"/>
        <v>2</v>
      </c>
      <c r="M47" s="67">
        <f t="shared" si="17"/>
        <v>3</v>
      </c>
      <c r="N47" s="67">
        <f t="shared" si="17"/>
        <v>2</v>
      </c>
      <c r="O47" s="67">
        <f t="shared" si="17"/>
        <v>3</v>
      </c>
      <c r="P47" s="67">
        <f t="shared" si="17"/>
        <v>2</v>
      </c>
      <c r="Q47" s="67">
        <f t="shared" si="17"/>
        <v>3</v>
      </c>
      <c r="R47" s="67">
        <f t="shared" si="17"/>
        <v>2</v>
      </c>
      <c r="S47" s="67">
        <f t="shared" si="17"/>
        <v>2</v>
      </c>
      <c r="T47" s="67">
        <f t="shared" si="17"/>
        <v>2</v>
      </c>
      <c r="U47" s="69">
        <v>0</v>
      </c>
      <c r="V47" s="70">
        <v>0</v>
      </c>
      <c r="W47" s="71">
        <v>0</v>
      </c>
      <c r="X47" s="67">
        <f t="shared" si="17"/>
        <v>2</v>
      </c>
      <c r="Y47" s="67">
        <f t="shared" si="17"/>
        <v>2</v>
      </c>
      <c r="Z47" s="67">
        <f t="shared" si="17"/>
        <v>2</v>
      </c>
      <c r="AA47" s="67">
        <f t="shared" si="17"/>
        <v>2</v>
      </c>
      <c r="AB47" s="67">
        <f t="shared" si="17"/>
        <v>2</v>
      </c>
      <c r="AC47" s="67">
        <f t="shared" si="17"/>
        <v>2</v>
      </c>
      <c r="AD47" s="67">
        <f t="shared" si="17"/>
        <v>2</v>
      </c>
      <c r="AE47" s="67">
        <f t="shared" si="17"/>
        <v>2</v>
      </c>
      <c r="AF47" s="67">
        <f t="shared" si="17"/>
        <v>2</v>
      </c>
      <c r="AG47" s="67">
        <f t="shared" si="17"/>
        <v>2</v>
      </c>
      <c r="AH47" s="67">
        <f t="shared" si="17"/>
        <v>2</v>
      </c>
      <c r="AI47" s="67">
        <f t="shared" si="17"/>
        <v>2</v>
      </c>
      <c r="AJ47" s="67">
        <f t="shared" si="17"/>
        <v>2</v>
      </c>
      <c r="AK47" s="67">
        <f t="shared" si="17"/>
        <v>2</v>
      </c>
      <c r="AL47" s="67">
        <f t="shared" si="17"/>
        <v>2</v>
      </c>
      <c r="AM47" s="67">
        <f t="shared" si="17"/>
        <v>2</v>
      </c>
      <c r="AN47" s="67">
        <f t="shared" si="17"/>
        <v>2</v>
      </c>
      <c r="AO47" s="67">
        <f t="shared" si="17"/>
        <v>2</v>
      </c>
      <c r="AP47" s="74">
        <v>0</v>
      </c>
      <c r="AQ47" s="75">
        <v>0</v>
      </c>
      <c r="AR47" s="75">
        <v>0</v>
      </c>
      <c r="AS47" s="75">
        <v>0</v>
      </c>
      <c r="AT47" s="76">
        <v>0</v>
      </c>
      <c r="AU47" s="77">
        <v>0</v>
      </c>
      <c r="AV47" s="70">
        <v>0</v>
      </c>
      <c r="AW47" s="78">
        <v>0</v>
      </c>
      <c r="AX47" s="78">
        <v>0</v>
      </c>
      <c r="AY47" s="78">
        <v>0</v>
      </c>
      <c r="AZ47" s="78">
        <v>0</v>
      </c>
      <c r="BA47" s="78">
        <v>0</v>
      </c>
      <c r="BB47" s="78">
        <v>0</v>
      </c>
      <c r="BC47" s="78">
        <v>0</v>
      </c>
      <c r="BD47" s="71">
        <v>0</v>
      </c>
      <c r="BE47" s="141">
        <f t="shared" si="14"/>
        <v>75</v>
      </c>
    </row>
    <row r="48" spans="1:57" x14ac:dyDescent="0.25">
      <c r="A48" s="878"/>
      <c r="B48" s="896" t="s">
        <v>211</v>
      </c>
      <c r="C48" s="890" t="s">
        <v>108</v>
      </c>
      <c r="D48" s="65" t="s">
        <v>202</v>
      </c>
      <c r="E48" s="67">
        <v>5</v>
      </c>
      <c r="F48" s="67">
        <v>5</v>
      </c>
      <c r="G48" s="67">
        <v>5</v>
      </c>
      <c r="H48" s="67">
        <v>5</v>
      </c>
      <c r="I48" s="67">
        <v>5</v>
      </c>
      <c r="J48" s="67">
        <v>5</v>
      </c>
      <c r="K48" s="67">
        <v>5</v>
      </c>
      <c r="L48" s="67">
        <v>5</v>
      </c>
      <c r="M48" s="67">
        <v>5</v>
      </c>
      <c r="N48" s="67">
        <v>5</v>
      </c>
      <c r="O48" s="67">
        <v>5</v>
      </c>
      <c r="P48" s="67">
        <v>5</v>
      </c>
      <c r="Q48" s="67">
        <v>5</v>
      </c>
      <c r="R48" s="67">
        <v>5</v>
      </c>
      <c r="S48" s="67">
        <v>4</v>
      </c>
      <c r="T48" s="67">
        <v>4</v>
      </c>
      <c r="U48" s="69">
        <v>0</v>
      </c>
      <c r="V48" s="70">
        <v>0</v>
      </c>
      <c r="W48" s="71">
        <v>0</v>
      </c>
      <c r="X48" s="81">
        <v>4</v>
      </c>
      <c r="Y48" s="67">
        <v>4</v>
      </c>
      <c r="Z48" s="67">
        <v>4</v>
      </c>
      <c r="AA48" s="67">
        <v>4</v>
      </c>
      <c r="AB48" s="67">
        <v>4</v>
      </c>
      <c r="AC48" s="67">
        <v>4</v>
      </c>
      <c r="AD48" s="67">
        <v>4</v>
      </c>
      <c r="AE48" s="67">
        <v>4</v>
      </c>
      <c r="AF48" s="67">
        <v>4</v>
      </c>
      <c r="AG48" s="67">
        <v>4</v>
      </c>
      <c r="AH48" s="67">
        <v>4</v>
      </c>
      <c r="AI48" s="67">
        <v>4</v>
      </c>
      <c r="AJ48" s="67">
        <v>4</v>
      </c>
      <c r="AK48" s="67">
        <v>4</v>
      </c>
      <c r="AL48" s="67">
        <v>4</v>
      </c>
      <c r="AM48" s="67">
        <v>4</v>
      </c>
      <c r="AN48" s="67">
        <v>4</v>
      </c>
      <c r="AO48" s="68">
        <v>4</v>
      </c>
      <c r="AP48" s="74">
        <v>0</v>
      </c>
      <c r="AQ48" s="75">
        <v>0</v>
      </c>
      <c r="AR48" s="75">
        <v>0</v>
      </c>
      <c r="AS48" s="75">
        <v>0</v>
      </c>
      <c r="AT48" s="76">
        <v>0</v>
      </c>
      <c r="AU48" s="77">
        <v>0</v>
      </c>
      <c r="AV48" s="70">
        <v>0</v>
      </c>
      <c r="AW48" s="78">
        <v>0</v>
      </c>
      <c r="AX48" s="78">
        <v>0</v>
      </c>
      <c r="AY48" s="78">
        <v>0</v>
      </c>
      <c r="AZ48" s="78">
        <v>0</v>
      </c>
      <c r="BA48" s="78">
        <v>0</v>
      </c>
      <c r="BB48" s="78">
        <v>0</v>
      </c>
      <c r="BC48" s="78">
        <v>0</v>
      </c>
      <c r="BD48" s="71">
        <v>0</v>
      </c>
      <c r="BE48" s="140">
        <f t="shared" si="14"/>
        <v>150</v>
      </c>
    </row>
    <row r="49" spans="1:57" x14ac:dyDescent="0.25">
      <c r="A49" s="878"/>
      <c r="B49" s="896"/>
      <c r="C49" s="890"/>
      <c r="D49" s="65" t="s">
        <v>203</v>
      </c>
      <c r="E49" s="67">
        <v>3</v>
      </c>
      <c r="F49" s="67">
        <v>2</v>
      </c>
      <c r="G49" s="67">
        <v>3</v>
      </c>
      <c r="H49" s="67">
        <v>2</v>
      </c>
      <c r="I49" s="67">
        <v>3</v>
      </c>
      <c r="J49" s="67">
        <v>2</v>
      </c>
      <c r="K49" s="67">
        <v>3</v>
      </c>
      <c r="L49" s="67">
        <v>2</v>
      </c>
      <c r="M49" s="67">
        <v>3</v>
      </c>
      <c r="N49" s="67">
        <v>2</v>
      </c>
      <c r="O49" s="67">
        <v>3</v>
      </c>
      <c r="P49" s="67">
        <v>2</v>
      </c>
      <c r="Q49" s="67">
        <v>3</v>
      </c>
      <c r="R49" s="67">
        <v>2</v>
      </c>
      <c r="S49" s="67">
        <v>2</v>
      </c>
      <c r="T49" s="67">
        <v>2</v>
      </c>
      <c r="U49" s="69">
        <v>0</v>
      </c>
      <c r="V49" s="70">
        <v>0</v>
      </c>
      <c r="W49" s="71">
        <v>0</v>
      </c>
      <c r="X49" s="81">
        <v>2</v>
      </c>
      <c r="Y49" s="79">
        <v>2</v>
      </c>
      <c r="Z49" s="79">
        <v>2</v>
      </c>
      <c r="AA49" s="79">
        <v>2</v>
      </c>
      <c r="AB49" s="79">
        <v>2</v>
      </c>
      <c r="AC49" s="79">
        <v>2</v>
      </c>
      <c r="AD49" s="79">
        <v>2</v>
      </c>
      <c r="AE49" s="79">
        <v>2</v>
      </c>
      <c r="AF49" s="79">
        <v>2</v>
      </c>
      <c r="AG49" s="79">
        <v>2</v>
      </c>
      <c r="AH49" s="79">
        <v>2</v>
      </c>
      <c r="AI49" s="79">
        <v>2</v>
      </c>
      <c r="AJ49" s="79">
        <v>2</v>
      </c>
      <c r="AK49" s="79">
        <v>2</v>
      </c>
      <c r="AL49" s="79">
        <v>2</v>
      </c>
      <c r="AM49" s="79">
        <v>2</v>
      </c>
      <c r="AN49" s="79">
        <v>2</v>
      </c>
      <c r="AO49" s="80">
        <v>2</v>
      </c>
      <c r="AP49" s="74">
        <v>0</v>
      </c>
      <c r="AQ49" s="75">
        <v>0</v>
      </c>
      <c r="AR49" s="75">
        <v>0</v>
      </c>
      <c r="AS49" s="75">
        <v>0</v>
      </c>
      <c r="AT49" s="76">
        <v>0</v>
      </c>
      <c r="AU49" s="77">
        <v>0</v>
      </c>
      <c r="AV49" s="70">
        <v>0</v>
      </c>
      <c r="AW49" s="78">
        <v>0</v>
      </c>
      <c r="AX49" s="78">
        <v>0</v>
      </c>
      <c r="AY49" s="78">
        <v>0</v>
      </c>
      <c r="AZ49" s="78">
        <v>0</v>
      </c>
      <c r="BA49" s="78">
        <v>0</v>
      </c>
      <c r="BB49" s="78">
        <v>0</v>
      </c>
      <c r="BC49" s="78">
        <v>0</v>
      </c>
      <c r="BD49" s="71">
        <v>0</v>
      </c>
      <c r="BE49" s="140">
        <f t="shared" si="14"/>
        <v>75</v>
      </c>
    </row>
    <row r="50" spans="1:57" x14ac:dyDescent="0.25">
      <c r="A50" s="878"/>
      <c r="B50" s="897" t="s">
        <v>111</v>
      </c>
      <c r="C50" s="888" t="s">
        <v>112</v>
      </c>
      <c r="D50" s="65" t="s">
        <v>202</v>
      </c>
      <c r="E50" s="67">
        <f>E52</f>
        <v>0</v>
      </c>
      <c r="F50" s="67">
        <f t="shared" ref="F50:AO50" si="18">F52</f>
        <v>0</v>
      </c>
      <c r="G50" s="67">
        <f t="shared" si="18"/>
        <v>0</v>
      </c>
      <c r="H50" s="67">
        <f t="shared" si="18"/>
        <v>0</v>
      </c>
      <c r="I50" s="67">
        <f t="shared" si="18"/>
        <v>0</v>
      </c>
      <c r="J50" s="67">
        <f t="shared" si="18"/>
        <v>0</v>
      </c>
      <c r="K50" s="67">
        <f t="shared" si="18"/>
        <v>0</v>
      </c>
      <c r="L50" s="67">
        <f t="shared" si="18"/>
        <v>0</v>
      </c>
      <c r="M50" s="67">
        <f t="shared" si="18"/>
        <v>0</v>
      </c>
      <c r="N50" s="67">
        <f t="shared" si="18"/>
        <v>0</v>
      </c>
      <c r="O50" s="67">
        <f t="shared" si="18"/>
        <v>0</v>
      </c>
      <c r="P50" s="67">
        <f t="shared" si="18"/>
        <v>0</v>
      </c>
      <c r="Q50" s="67">
        <f t="shared" si="18"/>
        <v>0</v>
      </c>
      <c r="R50" s="67">
        <f t="shared" si="18"/>
        <v>0</v>
      </c>
      <c r="S50" s="67">
        <f t="shared" si="18"/>
        <v>0</v>
      </c>
      <c r="T50" s="67">
        <f t="shared" si="18"/>
        <v>0</v>
      </c>
      <c r="U50" s="69">
        <v>0</v>
      </c>
      <c r="V50" s="70">
        <v>0</v>
      </c>
      <c r="W50" s="71">
        <v>0</v>
      </c>
      <c r="X50" s="67">
        <f t="shared" si="18"/>
        <v>3</v>
      </c>
      <c r="Y50" s="67">
        <f t="shared" si="18"/>
        <v>2</v>
      </c>
      <c r="Z50" s="67">
        <f t="shared" si="18"/>
        <v>3</v>
      </c>
      <c r="AA50" s="67">
        <f t="shared" si="18"/>
        <v>3</v>
      </c>
      <c r="AB50" s="67">
        <f t="shared" si="18"/>
        <v>3</v>
      </c>
      <c r="AC50" s="67">
        <f t="shared" si="18"/>
        <v>2</v>
      </c>
      <c r="AD50" s="67">
        <f t="shared" si="18"/>
        <v>3</v>
      </c>
      <c r="AE50" s="67">
        <f t="shared" si="18"/>
        <v>2</v>
      </c>
      <c r="AF50" s="67">
        <f t="shared" si="18"/>
        <v>3</v>
      </c>
      <c r="AG50" s="67">
        <f t="shared" si="18"/>
        <v>3</v>
      </c>
      <c r="AH50" s="67">
        <f t="shared" si="18"/>
        <v>2</v>
      </c>
      <c r="AI50" s="67">
        <f t="shared" si="18"/>
        <v>3</v>
      </c>
      <c r="AJ50" s="67">
        <f t="shared" si="18"/>
        <v>3</v>
      </c>
      <c r="AK50" s="67">
        <f t="shared" si="18"/>
        <v>2</v>
      </c>
      <c r="AL50" s="67">
        <f t="shared" si="18"/>
        <v>3</v>
      </c>
      <c r="AM50" s="67">
        <f t="shared" si="18"/>
        <v>3</v>
      </c>
      <c r="AN50" s="67">
        <f t="shared" si="18"/>
        <v>2</v>
      </c>
      <c r="AO50" s="67">
        <f t="shared" si="18"/>
        <v>3</v>
      </c>
      <c r="AP50" s="74">
        <v>0</v>
      </c>
      <c r="AQ50" s="75">
        <v>0</v>
      </c>
      <c r="AR50" s="75">
        <v>0</v>
      </c>
      <c r="AS50" s="75">
        <v>0</v>
      </c>
      <c r="AT50" s="76">
        <v>0</v>
      </c>
      <c r="AU50" s="77">
        <v>0</v>
      </c>
      <c r="AV50" s="70">
        <v>0</v>
      </c>
      <c r="AW50" s="78">
        <v>0</v>
      </c>
      <c r="AX50" s="78">
        <v>0</v>
      </c>
      <c r="AY50" s="78">
        <v>0</v>
      </c>
      <c r="AZ50" s="78">
        <v>0</v>
      </c>
      <c r="BA50" s="78">
        <v>0</v>
      </c>
      <c r="BB50" s="78">
        <v>0</v>
      </c>
      <c r="BC50" s="78">
        <v>0</v>
      </c>
      <c r="BD50" s="71">
        <v>0</v>
      </c>
      <c r="BE50" s="140">
        <f t="shared" si="14"/>
        <v>48</v>
      </c>
    </row>
    <row r="51" spans="1:57" x14ac:dyDescent="0.25">
      <c r="A51" s="878"/>
      <c r="B51" s="895"/>
      <c r="C51" s="899"/>
      <c r="D51" s="65" t="s">
        <v>203</v>
      </c>
      <c r="E51" s="67">
        <f>E53</f>
        <v>0</v>
      </c>
      <c r="F51" s="67">
        <f t="shared" ref="F51:BE51" si="19">F53</f>
        <v>0</v>
      </c>
      <c r="G51" s="67">
        <f t="shared" si="19"/>
        <v>0</v>
      </c>
      <c r="H51" s="67">
        <f t="shared" si="19"/>
        <v>0</v>
      </c>
      <c r="I51" s="67">
        <f t="shared" si="19"/>
        <v>0</v>
      </c>
      <c r="J51" s="67">
        <f t="shared" si="19"/>
        <v>0</v>
      </c>
      <c r="K51" s="67">
        <f t="shared" si="19"/>
        <v>0</v>
      </c>
      <c r="L51" s="67">
        <f t="shared" si="19"/>
        <v>0</v>
      </c>
      <c r="M51" s="67">
        <f t="shared" si="19"/>
        <v>0</v>
      </c>
      <c r="N51" s="67">
        <f t="shared" si="19"/>
        <v>0</v>
      </c>
      <c r="O51" s="67">
        <f t="shared" si="19"/>
        <v>0</v>
      </c>
      <c r="P51" s="67">
        <f t="shared" si="19"/>
        <v>0</v>
      </c>
      <c r="Q51" s="67">
        <f t="shared" si="19"/>
        <v>0</v>
      </c>
      <c r="R51" s="67">
        <f t="shared" si="19"/>
        <v>0</v>
      </c>
      <c r="S51" s="67">
        <f t="shared" si="19"/>
        <v>0</v>
      </c>
      <c r="T51" s="67">
        <f t="shared" si="19"/>
        <v>0</v>
      </c>
      <c r="U51" s="69">
        <v>0</v>
      </c>
      <c r="V51" s="70">
        <v>0</v>
      </c>
      <c r="W51" s="71">
        <v>0</v>
      </c>
      <c r="X51" s="67">
        <f t="shared" si="19"/>
        <v>2</v>
      </c>
      <c r="Y51" s="67">
        <f t="shared" si="19"/>
        <v>1</v>
      </c>
      <c r="Z51" s="67">
        <f t="shared" si="19"/>
        <v>1</v>
      </c>
      <c r="AA51" s="67">
        <f t="shared" si="19"/>
        <v>1</v>
      </c>
      <c r="AB51" s="67">
        <f t="shared" si="19"/>
        <v>1</v>
      </c>
      <c r="AC51" s="67">
        <f t="shared" si="19"/>
        <v>1</v>
      </c>
      <c r="AD51" s="67">
        <f t="shared" si="19"/>
        <v>1</v>
      </c>
      <c r="AE51" s="67">
        <f t="shared" si="19"/>
        <v>1</v>
      </c>
      <c r="AF51" s="67">
        <f t="shared" si="19"/>
        <v>1</v>
      </c>
      <c r="AG51" s="67">
        <f t="shared" si="19"/>
        <v>1</v>
      </c>
      <c r="AH51" s="67">
        <f t="shared" si="19"/>
        <v>2</v>
      </c>
      <c r="AI51" s="67">
        <f t="shared" si="19"/>
        <v>1</v>
      </c>
      <c r="AJ51" s="67">
        <f t="shared" si="19"/>
        <v>2</v>
      </c>
      <c r="AK51" s="67">
        <f t="shared" si="19"/>
        <v>1</v>
      </c>
      <c r="AL51" s="67">
        <f t="shared" si="19"/>
        <v>2</v>
      </c>
      <c r="AM51" s="67">
        <f t="shared" si="19"/>
        <v>1</v>
      </c>
      <c r="AN51" s="67">
        <f t="shared" si="19"/>
        <v>2</v>
      </c>
      <c r="AO51" s="67">
        <f t="shared" si="19"/>
        <v>2</v>
      </c>
      <c r="AP51" s="74">
        <v>0</v>
      </c>
      <c r="AQ51" s="75">
        <v>0</v>
      </c>
      <c r="AR51" s="75">
        <v>0</v>
      </c>
      <c r="AS51" s="75">
        <v>0</v>
      </c>
      <c r="AT51" s="76">
        <v>0</v>
      </c>
      <c r="AU51" s="77">
        <v>0</v>
      </c>
      <c r="AV51" s="70">
        <v>0</v>
      </c>
      <c r="AW51" s="78">
        <v>0</v>
      </c>
      <c r="AX51" s="78">
        <v>0</v>
      </c>
      <c r="AY51" s="78">
        <v>0</v>
      </c>
      <c r="AZ51" s="78">
        <v>0</v>
      </c>
      <c r="BA51" s="78">
        <v>0</v>
      </c>
      <c r="BB51" s="78">
        <v>0</v>
      </c>
      <c r="BC51" s="78">
        <v>0</v>
      </c>
      <c r="BD51" s="71">
        <v>0</v>
      </c>
      <c r="BE51" s="142">
        <f t="shared" si="19"/>
        <v>24</v>
      </c>
    </row>
    <row r="52" spans="1:57" x14ac:dyDescent="0.25">
      <c r="A52" s="878"/>
      <c r="B52" s="896" t="s">
        <v>212</v>
      </c>
      <c r="C52" s="888" t="s">
        <v>114</v>
      </c>
      <c r="D52" s="65" t="s">
        <v>202</v>
      </c>
      <c r="E52" s="67">
        <v>0</v>
      </c>
      <c r="F52" s="67">
        <v>0</v>
      </c>
      <c r="G52" s="67">
        <v>0</v>
      </c>
      <c r="H52" s="67">
        <v>0</v>
      </c>
      <c r="I52" s="67">
        <v>0</v>
      </c>
      <c r="J52" s="67">
        <v>0</v>
      </c>
      <c r="K52" s="67">
        <v>0</v>
      </c>
      <c r="L52" s="67">
        <v>0</v>
      </c>
      <c r="M52" s="67">
        <v>0</v>
      </c>
      <c r="N52" s="67">
        <v>0</v>
      </c>
      <c r="O52" s="67">
        <v>0</v>
      </c>
      <c r="P52" s="67">
        <v>0</v>
      </c>
      <c r="Q52" s="67">
        <v>0</v>
      </c>
      <c r="R52" s="67">
        <v>0</v>
      </c>
      <c r="S52" s="67">
        <v>0</v>
      </c>
      <c r="T52" s="67">
        <v>0</v>
      </c>
      <c r="U52" s="69">
        <v>0</v>
      </c>
      <c r="V52" s="70">
        <v>0</v>
      </c>
      <c r="W52" s="71">
        <v>0</v>
      </c>
      <c r="X52" s="81">
        <v>3</v>
      </c>
      <c r="Y52" s="81">
        <v>2</v>
      </c>
      <c r="Z52" s="81">
        <v>3</v>
      </c>
      <c r="AA52" s="81">
        <v>3</v>
      </c>
      <c r="AB52" s="81">
        <v>3</v>
      </c>
      <c r="AC52" s="81">
        <v>2</v>
      </c>
      <c r="AD52" s="81">
        <v>3</v>
      </c>
      <c r="AE52" s="81">
        <v>2</v>
      </c>
      <c r="AF52" s="81">
        <v>3</v>
      </c>
      <c r="AG52" s="81">
        <v>3</v>
      </c>
      <c r="AH52" s="81">
        <v>2</v>
      </c>
      <c r="AI52" s="81">
        <v>3</v>
      </c>
      <c r="AJ52" s="81">
        <v>3</v>
      </c>
      <c r="AK52" s="81">
        <v>2</v>
      </c>
      <c r="AL52" s="81">
        <v>3</v>
      </c>
      <c r="AM52" s="81">
        <v>3</v>
      </c>
      <c r="AN52" s="81">
        <v>2</v>
      </c>
      <c r="AO52" s="81">
        <v>3</v>
      </c>
      <c r="AP52" s="74">
        <v>0</v>
      </c>
      <c r="AQ52" s="75">
        <v>0</v>
      </c>
      <c r="AR52" s="75">
        <v>0</v>
      </c>
      <c r="AS52" s="75">
        <v>0</v>
      </c>
      <c r="AT52" s="76">
        <v>0</v>
      </c>
      <c r="AU52" s="77">
        <v>0</v>
      </c>
      <c r="AV52" s="70">
        <v>0</v>
      </c>
      <c r="AW52" s="78">
        <v>0</v>
      </c>
      <c r="AX52" s="78">
        <v>0</v>
      </c>
      <c r="AY52" s="78">
        <v>0</v>
      </c>
      <c r="AZ52" s="78">
        <v>0</v>
      </c>
      <c r="BA52" s="78">
        <v>0</v>
      </c>
      <c r="BB52" s="78">
        <v>0</v>
      </c>
      <c r="BC52" s="78">
        <v>0</v>
      </c>
      <c r="BD52" s="71">
        <v>0</v>
      </c>
      <c r="BE52" s="141">
        <f t="shared" ref="BE52:BE63" si="20">SUM(E52:BD52)</f>
        <v>48</v>
      </c>
    </row>
    <row r="53" spans="1:57" ht="25.5" customHeight="1" x14ac:dyDescent="0.25">
      <c r="A53" s="878"/>
      <c r="B53" s="896"/>
      <c r="C53" s="899"/>
      <c r="D53" s="65" t="s">
        <v>203</v>
      </c>
      <c r="E53" s="67">
        <v>0</v>
      </c>
      <c r="F53" s="67">
        <v>0</v>
      </c>
      <c r="G53" s="67">
        <v>0</v>
      </c>
      <c r="H53" s="67">
        <v>0</v>
      </c>
      <c r="I53" s="67">
        <v>0</v>
      </c>
      <c r="J53" s="67">
        <v>0</v>
      </c>
      <c r="K53" s="67">
        <v>0</v>
      </c>
      <c r="L53" s="67">
        <v>0</v>
      </c>
      <c r="M53" s="67">
        <v>0</v>
      </c>
      <c r="N53" s="67">
        <v>0</v>
      </c>
      <c r="O53" s="67">
        <v>0</v>
      </c>
      <c r="P53" s="67">
        <v>0</v>
      </c>
      <c r="Q53" s="67">
        <v>0</v>
      </c>
      <c r="R53" s="67">
        <v>0</v>
      </c>
      <c r="S53" s="67">
        <v>0</v>
      </c>
      <c r="T53" s="67">
        <v>0</v>
      </c>
      <c r="U53" s="69">
        <v>0</v>
      </c>
      <c r="V53" s="70">
        <v>0</v>
      </c>
      <c r="W53" s="71">
        <v>0</v>
      </c>
      <c r="X53" s="81">
        <v>2</v>
      </c>
      <c r="Y53" s="79">
        <v>1</v>
      </c>
      <c r="Z53" s="81">
        <v>1</v>
      </c>
      <c r="AA53" s="79">
        <v>1</v>
      </c>
      <c r="AB53" s="81">
        <v>1</v>
      </c>
      <c r="AC53" s="79">
        <v>1</v>
      </c>
      <c r="AD53" s="81">
        <v>1</v>
      </c>
      <c r="AE53" s="79">
        <v>1</v>
      </c>
      <c r="AF53" s="81">
        <v>1</v>
      </c>
      <c r="AG53" s="79">
        <v>1</v>
      </c>
      <c r="AH53" s="81">
        <v>2</v>
      </c>
      <c r="AI53" s="79">
        <v>1</v>
      </c>
      <c r="AJ53" s="81">
        <v>2</v>
      </c>
      <c r="AK53" s="79">
        <v>1</v>
      </c>
      <c r="AL53" s="81">
        <v>2</v>
      </c>
      <c r="AM53" s="79">
        <v>1</v>
      </c>
      <c r="AN53" s="81">
        <v>2</v>
      </c>
      <c r="AO53" s="79">
        <v>2</v>
      </c>
      <c r="AP53" s="74">
        <v>0</v>
      </c>
      <c r="AQ53" s="75">
        <v>0</v>
      </c>
      <c r="AR53" s="75">
        <v>0</v>
      </c>
      <c r="AS53" s="75">
        <v>0</v>
      </c>
      <c r="AT53" s="76">
        <v>0</v>
      </c>
      <c r="AU53" s="77">
        <v>0</v>
      </c>
      <c r="AV53" s="70">
        <v>0</v>
      </c>
      <c r="AW53" s="78">
        <v>0</v>
      </c>
      <c r="AX53" s="78">
        <v>0</v>
      </c>
      <c r="AY53" s="78">
        <v>0</v>
      </c>
      <c r="AZ53" s="78">
        <v>0</v>
      </c>
      <c r="BA53" s="78">
        <v>0</v>
      </c>
      <c r="BB53" s="78">
        <v>0</v>
      </c>
      <c r="BC53" s="78">
        <v>0</v>
      </c>
      <c r="BD53" s="71">
        <v>0</v>
      </c>
      <c r="BE53" s="141">
        <f t="shared" si="20"/>
        <v>24</v>
      </c>
    </row>
    <row r="54" spans="1:57" ht="15" customHeight="1" x14ac:dyDescent="0.25">
      <c r="A54" s="878"/>
      <c r="B54" s="897" t="s">
        <v>116</v>
      </c>
      <c r="C54" s="888" t="s">
        <v>213</v>
      </c>
      <c r="D54" s="65" t="s">
        <v>202</v>
      </c>
      <c r="E54" s="67">
        <f>SUM(E56,E58)</f>
        <v>7</v>
      </c>
      <c r="F54" s="67">
        <f t="shared" ref="F54:AO54" si="21">SUM(F56,F58)</f>
        <v>7</v>
      </c>
      <c r="G54" s="67">
        <f t="shared" si="21"/>
        <v>7</v>
      </c>
      <c r="H54" s="67">
        <f t="shared" si="21"/>
        <v>6</v>
      </c>
      <c r="I54" s="67">
        <f t="shared" si="21"/>
        <v>7</v>
      </c>
      <c r="J54" s="67">
        <f t="shared" si="21"/>
        <v>6</v>
      </c>
      <c r="K54" s="67">
        <f t="shared" si="21"/>
        <v>7</v>
      </c>
      <c r="L54" s="67">
        <f t="shared" si="21"/>
        <v>6</v>
      </c>
      <c r="M54" s="67">
        <f t="shared" si="21"/>
        <v>7</v>
      </c>
      <c r="N54" s="67">
        <f t="shared" si="21"/>
        <v>7</v>
      </c>
      <c r="O54" s="67">
        <f t="shared" si="21"/>
        <v>7</v>
      </c>
      <c r="P54" s="67">
        <f t="shared" si="21"/>
        <v>5</v>
      </c>
      <c r="Q54" s="67">
        <f t="shared" si="21"/>
        <v>7</v>
      </c>
      <c r="R54" s="67">
        <f t="shared" si="21"/>
        <v>7</v>
      </c>
      <c r="S54" s="67">
        <f t="shared" si="21"/>
        <v>7</v>
      </c>
      <c r="T54" s="67">
        <f t="shared" si="21"/>
        <v>8</v>
      </c>
      <c r="U54" s="69">
        <v>0</v>
      </c>
      <c r="V54" s="70">
        <v>0</v>
      </c>
      <c r="W54" s="71">
        <v>0</v>
      </c>
      <c r="X54" s="67">
        <f t="shared" si="21"/>
        <v>4</v>
      </c>
      <c r="Y54" s="67">
        <f t="shared" si="21"/>
        <v>4</v>
      </c>
      <c r="Z54" s="67">
        <f t="shared" si="21"/>
        <v>0</v>
      </c>
      <c r="AA54" s="67">
        <f t="shared" si="21"/>
        <v>2</v>
      </c>
      <c r="AB54" s="67">
        <f t="shared" si="21"/>
        <v>2</v>
      </c>
      <c r="AC54" s="67">
        <f t="shared" si="21"/>
        <v>2</v>
      </c>
      <c r="AD54" s="67">
        <f t="shared" si="21"/>
        <v>4</v>
      </c>
      <c r="AE54" s="67">
        <f t="shared" si="21"/>
        <v>2</v>
      </c>
      <c r="AF54" s="67">
        <f t="shared" si="21"/>
        <v>0</v>
      </c>
      <c r="AG54" s="67">
        <f t="shared" si="21"/>
        <v>2</v>
      </c>
      <c r="AH54" s="67">
        <f t="shared" si="21"/>
        <v>2</v>
      </c>
      <c r="AI54" s="67">
        <f t="shared" si="21"/>
        <v>2</v>
      </c>
      <c r="AJ54" s="67">
        <f t="shared" si="21"/>
        <v>2</v>
      </c>
      <c r="AK54" s="67">
        <f t="shared" si="21"/>
        <v>4</v>
      </c>
      <c r="AL54" s="67">
        <f t="shared" si="21"/>
        <v>0</v>
      </c>
      <c r="AM54" s="67">
        <f t="shared" si="21"/>
        <v>4</v>
      </c>
      <c r="AN54" s="67">
        <f t="shared" si="21"/>
        <v>6</v>
      </c>
      <c r="AO54" s="67">
        <f t="shared" si="21"/>
        <v>2</v>
      </c>
      <c r="AP54" s="74">
        <v>0</v>
      </c>
      <c r="AQ54" s="75">
        <v>0</v>
      </c>
      <c r="AR54" s="75">
        <v>0</v>
      </c>
      <c r="AS54" s="75">
        <v>0</v>
      </c>
      <c r="AT54" s="76">
        <v>0</v>
      </c>
      <c r="AU54" s="77">
        <v>0</v>
      </c>
      <c r="AV54" s="70">
        <v>0</v>
      </c>
      <c r="AW54" s="78">
        <v>0</v>
      </c>
      <c r="AX54" s="78">
        <v>0</v>
      </c>
      <c r="AY54" s="78">
        <v>0</v>
      </c>
      <c r="AZ54" s="78">
        <v>0</v>
      </c>
      <c r="BA54" s="78">
        <v>0</v>
      </c>
      <c r="BB54" s="78">
        <v>0</v>
      </c>
      <c r="BC54" s="78">
        <v>0</v>
      </c>
      <c r="BD54" s="71">
        <v>0</v>
      </c>
      <c r="BE54" s="140">
        <f t="shared" si="20"/>
        <v>152</v>
      </c>
    </row>
    <row r="55" spans="1:57" ht="27.75" customHeight="1" x14ac:dyDescent="0.25">
      <c r="A55" s="878"/>
      <c r="B55" s="895"/>
      <c r="C55" s="899"/>
      <c r="D55" s="65" t="s">
        <v>203</v>
      </c>
      <c r="E55" s="67">
        <f>E57+E59</f>
        <v>3</v>
      </c>
      <c r="F55" s="67">
        <f t="shared" ref="F55:AO55" si="22">F57+F59</f>
        <v>4</v>
      </c>
      <c r="G55" s="67">
        <f t="shared" si="22"/>
        <v>3</v>
      </c>
      <c r="H55" s="67">
        <f t="shared" si="22"/>
        <v>4</v>
      </c>
      <c r="I55" s="67">
        <f t="shared" si="22"/>
        <v>3</v>
      </c>
      <c r="J55" s="67">
        <f t="shared" si="22"/>
        <v>4</v>
      </c>
      <c r="K55" s="67">
        <f t="shared" si="22"/>
        <v>3</v>
      </c>
      <c r="L55" s="67">
        <f t="shared" si="22"/>
        <v>4</v>
      </c>
      <c r="M55" s="67">
        <f t="shared" si="22"/>
        <v>3</v>
      </c>
      <c r="N55" s="67">
        <f t="shared" si="22"/>
        <v>4</v>
      </c>
      <c r="O55" s="67">
        <f t="shared" si="22"/>
        <v>3</v>
      </c>
      <c r="P55" s="67">
        <f t="shared" si="22"/>
        <v>3</v>
      </c>
      <c r="Q55" s="67">
        <f t="shared" si="22"/>
        <v>3</v>
      </c>
      <c r="R55" s="67">
        <f t="shared" si="22"/>
        <v>3</v>
      </c>
      <c r="S55" s="67">
        <f t="shared" si="22"/>
        <v>3</v>
      </c>
      <c r="T55" s="67">
        <f t="shared" si="22"/>
        <v>4</v>
      </c>
      <c r="U55" s="69">
        <v>0</v>
      </c>
      <c r="V55" s="70">
        <v>0</v>
      </c>
      <c r="W55" s="71">
        <v>0</v>
      </c>
      <c r="X55" s="67">
        <f t="shared" si="22"/>
        <v>1</v>
      </c>
      <c r="Y55" s="67">
        <f t="shared" si="22"/>
        <v>2</v>
      </c>
      <c r="Z55" s="67">
        <f t="shared" si="22"/>
        <v>0</v>
      </c>
      <c r="AA55" s="67">
        <f t="shared" si="22"/>
        <v>2</v>
      </c>
      <c r="AB55" s="67">
        <f t="shared" si="22"/>
        <v>1</v>
      </c>
      <c r="AC55" s="67">
        <f t="shared" si="22"/>
        <v>1</v>
      </c>
      <c r="AD55" s="67">
        <f t="shared" si="22"/>
        <v>1</v>
      </c>
      <c r="AE55" s="67">
        <f t="shared" si="22"/>
        <v>2</v>
      </c>
      <c r="AF55" s="67">
        <f t="shared" si="22"/>
        <v>0</v>
      </c>
      <c r="AG55" s="67">
        <f t="shared" si="22"/>
        <v>2</v>
      </c>
      <c r="AH55" s="67">
        <f t="shared" si="22"/>
        <v>0</v>
      </c>
      <c r="AI55" s="67">
        <f t="shared" si="22"/>
        <v>1</v>
      </c>
      <c r="AJ55" s="67">
        <f t="shared" si="22"/>
        <v>1</v>
      </c>
      <c r="AK55" s="67">
        <f t="shared" si="22"/>
        <v>3</v>
      </c>
      <c r="AL55" s="67">
        <f t="shared" si="22"/>
        <v>0</v>
      </c>
      <c r="AM55" s="67">
        <f t="shared" si="22"/>
        <v>3</v>
      </c>
      <c r="AN55" s="67">
        <f t="shared" si="22"/>
        <v>0</v>
      </c>
      <c r="AO55" s="67">
        <f t="shared" si="22"/>
        <v>2</v>
      </c>
      <c r="AP55" s="74">
        <v>0</v>
      </c>
      <c r="AQ55" s="75">
        <v>0</v>
      </c>
      <c r="AR55" s="75">
        <v>0</v>
      </c>
      <c r="AS55" s="75">
        <v>0</v>
      </c>
      <c r="AT55" s="76">
        <v>0</v>
      </c>
      <c r="AU55" s="77">
        <v>0</v>
      </c>
      <c r="AV55" s="70">
        <v>0</v>
      </c>
      <c r="AW55" s="78">
        <v>0</v>
      </c>
      <c r="AX55" s="78">
        <v>0</v>
      </c>
      <c r="AY55" s="78">
        <v>0</v>
      </c>
      <c r="AZ55" s="78">
        <v>0</v>
      </c>
      <c r="BA55" s="78">
        <v>0</v>
      </c>
      <c r="BB55" s="78">
        <v>0</v>
      </c>
      <c r="BC55" s="78">
        <v>0</v>
      </c>
      <c r="BD55" s="71">
        <v>0</v>
      </c>
      <c r="BE55" s="140">
        <f t="shared" si="20"/>
        <v>76</v>
      </c>
    </row>
    <row r="56" spans="1:57" x14ac:dyDescent="0.25">
      <c r="A56" s="878"/>
      <c r="B56" s="897" t="s">
        <v>212</v>
      </c>
      <c r="C56" s="888" t="s">
        <v>214</v>
      </c>
      <c r="D56" s="65" t="s">
        <v>202</v>
      </c>
      <c r="E56" s="67">
        <v>4</v>
      </c>
      <c r="F56" s="67">
        <v>4</v>
      </c>
      <c r="G56" s="67">
        <v>4</v>
      </c>
      <c r="H56" s="67">
        <v>4</v>
      </c>
      <c r="I56" s="67">
        <v>4</v>
      </c>
      <c r="J56" s="67">
        <v>4</v>
      </c>
      <c r="K56" s="67">
        <v>6</v>
      </c>
      <c r="L56" s="67">
        <v>6</v>
      </c>
      <c r="M56" s="67">
        <v>4</v>
      </c>
      <c r="N56" s="67">
        <v>4</v>
      </c>
      <c r="O56" s="67">
        <v>4</v>
      </c>
      <c r="P56" s="67">
        <v>2</v>
      </c>
      <c r="Q56" s="67">
        <v>6</v>
      </c>
      <c r="R56" s="67">
        <v>4</v>
      </c>
      <c r="S56" s="67">
        <v>4</v>
      </c>
      <c r="T56" s="68">
        <v>4</v>
      </c>
      <c r="U56" s="69">
        <v>0</v>
      </c>
      <c r="V56" s="70">
        <v>0</v>
      </c>
      <c r="W56" s="71">
        <v>0</v>
      </c>
      <c r="X56" s="81">
        <v>0</v>
      </c>
      <c r="Y56" s="79">
        <v>0</v>
      </c>
      <c r="Z56" s="79">
        <v>0</v>
      </c>
      <c r="AA56" s="79">
        <v>0</v>
      </c>
      <c r="AB56" s="79">
        <v>0</v>
      </c>
      <c r="AC56" s="79">
        <v>0</v>
      </c>
      <c r="AD56" s="79">
        <v>0</v>
      </c>
      <c r="AE56" s="79">
        <v>0</v>
      </c>
      <c r="AF56" s="79">
        <v>0</v>
      </c>
      <c r="AG56" s="79">
        <v>0</v>
      </c>
      <c r="AH56" s="79">
        <v>0</v>
      </c>
      <c r="AI56" s="79">
        <v>0</v>
      </c>
      <c r="AJ56" s="79">
        <v>0</v>
      </c>
      <c r="AK56" s="79">
        <v>0</v>
      </c>
      <c r="AL56" s="79">
        <v>0</v>
      </c>
      <c r="AM56" s="79">
        <v>0</v>
      </c>
      <c r="AN56" s="79">
        <v>0</v>
      </c>
      <c r="AO56" s="80">
        <v>0</v>
      </c>
      <c r="AP56" s="74">
        <v>0</v>
      </c>
      <c r="AQ56" s="75">
        <v>0</v>
      </c>
      <c r="AR56" s="75">
        <v>0</v>
      </c>
      <c r="AS56" s="75">
        <v>0</v>
      </c>
      <c r="AT56" s="76">
        <v>0</v>
      </c>
      <c r="AU56" s="77">
        <v>0</v>
      </c>
      <c r="AV56" s="70">
        <v>0</v>
      </c>
      <c r="AW56" s="78">
        <v>0</v>
      </c>
      <c r="AX56" s="78">
        <v>0</v>
      </c>
      <c r="AY56" s="78">
        <v>0</v>
      </c>
      <c r="AZ56" s="78">
        <v>0</v>
      </c>
      <c r="BA56" s="78">
        <v>0</v>
      </c>
      <c r="BB56" s="78">
        <v>0</v>
      </c>
      <c r="BC56" s="78">
        <v>0</v>
      </c>
      <c r="BD56" s="71">
        <v>0</v>
      </c>
      <c r="BE56" s="140">
        <f t="shared" si="20"/>
        <v>68</v>
      </c>
    </row>
    <row r="57" spans="1:57" x14ac:dyDescent="0.25">
      <c r="A57" s="878"/>
      <c r="B57" s="898"/>
      <c r="C57" s="899"/>
      <c r="D57" s="65" t="s">
        <v>203</v>
      </c>
      <c r="E57" s="67">
        <v>2</v>
      </c>
      <c r="F57" s="67">
        <v>2</v>
      </c>
      <c r="G57" s="67">
        <v>2</v>
      </c>
      <c r="H57" s="67">
        <v>2</v>
      </c>
      <c r="I57" s="67">
        <v>2</v>
      </c>
      <c r="J57" s="67">
        <v>2</v>
      </c>
      <c r="K57" s="67">
        <v>3</v>
      </c>
      <c r="L57" s="67">
        <v>3</v>
      </c>
      <c r="M57" s="67">
        <v>2</v>
      </c>
      <c r="N57" s="67">
        <v>2</v>
      </c>
      <c r="O57" s="67">
        <v>2</v>
      </c>
      <c r="P57" s="67">
        <v>2</v>
      </c>
      <c r="Q57" s="67">
        <v>2</v>
      </c>
      <c r="R57" s="67">
        <v>2</v>
      </c>
      <c r="S57" s="67">
        <v>2</v>
      </c>
      <c r="T57" s="68">
        <v>2</v>
      </c>
      <c r="U57" s="69">
        <v>0</v>
      </c>
      <c r="V57" s="70">
        <v>0</v>
      </c>
      <c r="W57" s="71">
        <v>0</v>
      </c>
      <c r="X57" s="81">
        <v>0</v>
      </c>
      <c r="Y57" s="79">
        <v>0</v>
      </c>
      <c r="Z57" s="79">
        <v>0</v>
      </c>
      <c r="AA57" s="79">
        <v>0</v>
      </c>
      <c r="AB57" s="79">
        <v>0</v>
      </c>
      <c r="AC57" s="79">
        <v>0</v>
      </c>
      <c r="AD57" s="79">
        <v>0</v>
      </c>
      <c r="AE57" s="79">
        <v>0</v>
      </c>
      <c r="AF57" s="79">
        <v>0</v>
      </c>
      <c r="AG57" s="79">
        <v>0</v>
      </c>
      <c r="AH57" s="79">
        <v>0</v>
      </c>
      <c r="AI57" s="79">
        <v>0</v>
      </c>
      <c r="AJ57" s="79">
        <v>0</v>
      </c>
      <c r="AK57" s="79">
        <v>0</v>
      </c>
      <c r="AL57" s="79">
        <v>0</v>
      </c>
      <c r="AM57" s="79">
        <v>0</v>
      </c>
      <c r="AN57" s="79">
        <v>0</v>
      </c>
      <c r="AO57" s="80">
        <v>0</v>
      </c>
      <c r="AP57" s="74">
        <v>0</v>
      </c>
      <c r="AQ57" s="75">
        <v>0</v>
      </c>
      <c r="AR57" s="75">
        <v>0</v>
      </c>
      <c r="AS57" s="75">
        <v>0</v>
      </c>
      <c r="AT57" s="76">
        <v>0</v>
      </c>
      <c r="AU57" s="77">
        <v>0</v>
      </c>
      <c r="AV57" s="70">
        <v>0</v>
      </c>
      <c r="AW57" s="78">
        <v>0</v>
      </c>
      <c r="AX57" s="78">
        <v>0</v>
      </c>
      <c r="AY57" s="78">
        <v>0</v>
      </c>
      <c r="AZ57" s="78">
        <v>0</v>
      </c>
      <c r="BA57" s="78">
        <v>0</v>
      </c>
      <c r="BB57" s="78">
        <v>0</v>
      </c>
      <c r="BC57" s="78">
        <v>0</v>
      </c>
      <c r="BD57" s="71">
        <v>0</v>
      </c>
      <c r="BE57" s="140">
        <f t="shared" si="20"/>
        <v>34</v>
      </c>
    </row>
    <row r="58" spans="1:57" x14ac:dyDescent="0.25">
      <c r="A58" s="878"/>
      <c r="B58" s="897" t="s">
        <v>215</v>
      </c>
      <c r="C58" s="888" t="s">
        <v>120</v>
      </c>
      <c r="D58" s="65" t="s">
        <v>202</v>
      </c>
      <c r="E58" s="66">
        <v>3</v>
      </c>
      <c r="F58" s="66">
        <v>3</v>
      </c>
      <c r="G58" s="66">
        <v>3</v>
      </c>
      <c r="H58" s="66">
        <v>2</v>
      </c>
      <c r="I58" s="66">
        <v>3</v>
      </c>
      <c r="J58" s="66">
        <v>2</v>
      </c>
      <c r="K58" s="66">
        <v>1</v>
      </c>
      <c r="L58" s="66">
        <v>0</v>
      </c>
      <c r="M58" s="66">
        <v>3</v>
      </c>
      <c r="N58" s="86">
        <v>3</v>
      </c>
      <c r="O58" s="86">
        <v>3</v>
      </c>
      <c r="P58" s="86">
        <v>3</v>
      </c>
      <c r="Q58" s="86">
        <v>1</v>
      </c>
      <c r="R58" s="86">
        <v>3</v>
      </c>
      <c r="S58" s="86">
        <v>3</v>
      </c>
      <c r="T58" s="87">
        <v>4</v>
      </c>
      <c r="U58" s="69">
        <v>0</v>
      </c>
      <c r="V58" s="70">
        <v>0</v>
      </c>
      <c r="W58" s="71">
        <v>0</v>
      </c>
      <c r="X58" s="72">
        <v>4</v>
      </c>
      <c r="Y58" s="66">
        <v>4</v>
      </c>
      <c r="Z58" s="66">
        <v>0</v>
      </c>
      <c r="AA58" s="66">
        <v>2</v>
      </c>
      <c r="AB58" s="66">
        <v>2</v>
      </c>
      <c r="AC58" s="66">
        <v>2</v>
      </c>
      <c r="AD58" s="66">
        <v>4</v>
      </c>
      <c r="AE58" s="66">
        <v>2</v>
      </c>
      <c r="AF58" s="66">
        <v>0</v>
      </c>
      <c r="AG58" s="66">
        <v>2</v>
      </c>
      <c r="AH58" s="66">
        <v>2</v>
      </c>
      <c r="AI58" s="66">
        <v>2</v>
      </c>
      <c r="AJ58" s="66">
        <v>2</v>
      </c>
      <c r="AK58" s="66">
        <v>4</v>
      </c>
      <c r="AL58" s="66">
        <v>0</v>
      </c>
      <c r="AM58" s="66">
        <v>4</v>
      </c>
      <c r="AN58" s="66">
        <v>6</v>
      </c>
      <c r="AO58" s="73">
        <v>2</v>
      </c>
      <c r="AP58" s="74">
        <v>0</v>
      </c>
      <c r="AQ58" s="75">
        <v>0</v>
      </c>
      <c r="AR58" s="75">
        <v>0</v>
      </c>
      <c r="AS58" s="75">
        <v>0</v>
      </c>
      <c r="AT58" s="76">
        <v>0</v>
      </c>
      <c r="AU58" s="77">
        <v>0</v>
      </c>
      <c r="AV58" s="70">
        <v>0</v>
      </c>
      <c r="AW58" s="78">
        <v>0</v>
      </c>
      <c r="AX58" s="78">
        <v>0</v>
      </c>
      <c r="AY58" s="78">
        <v>0</v>
      </c>
      <c r="AZ58" s="78">
        <v>0</v>
      </c>
      <c r="BA58" s="78">
        <v>0</v>
      </c>
      <c r="BB58" s="78">
        <v>0</v>
      </c>
      <c r="BC58" s="78">
        <v>0</v>
      </c>
      <c r="BD58" s="71">
        <v>0</v>
      </c>
      <c r="BE58" s="140">
        <f t="shared" si="20"/>
        <v>84</v>
      </c>
    </row>
    <row r="59" spans="1:57" x14ac:dyDescent="0.25">
      <c r="A59" s="878"/>
      <c r="B59" s="898"/>
      <c r="C59" s="899"/>
      <c r="D59" s="65" t="s">
        <v>203</v>
      </c>
      <c r="E59" s="66">
        <v>1</v>
      </c>
      <c r="F59" s="66">
        <v>2</v>
      </c>
      <c r="G59" s="66">
        <v>1</v>
      </c>
      <c r="H59" s="66">
        <v>2</v>
      </c>
      <c r="I59" s="66">
        <v>1</v>
      </c>
      <c r="J59" s="66">
        <v>2</v>
      </c>
      <c r="K59" s="66">
        <v>0</v>
      </c>
      <c r="L59" s="66">
        <v>1</v>
      </c>
      <c r="M59" s="66">
        <v>1</v>
      </c>
      <c r="N59" s="86">
        <v>2</v>
      </c>
      <c r="O59" s="86">
        <v>1</v>
      </c>
      <c r="P59" s="86">
        <v>1</v>
      </c>
      <c r="Q59" s="86">
        <v>1</v>
      </c>
      <c r="R59" s="86">
        <v>1</v>
      </c>
      <c r="S59" s="86">
        <v>1</v>
      </c>
      <c r="T59" s="87">
        <v>2</v>
      </c>
      <c r="U59" s="69">
        <v>0</v>
      </c>
      <c r="V59" s="70">
        <v>0</v>
      </c>
      <c r="W59" s="71">
        <v>0</v>
      </c>
      <c r="X59" s="72">
        <v>1</v>
      </c>
      <c r="Y59" s="86">
        <v>2</v>
      </c>
      <c r="Z59" s="86">
        <v>0</v>
      </c>
      <c r="AA59" s="86">
        <v>2</v>
      </c>
      <c r="AB59" s="86">
        <v>1</v>
      </c>
      <c r="AC59" s="86">
        <v>1</v>
      </c>
      <c r="AD59" s="86">
        <v>1</v>
      </c>
      <c r="AE59" s="86">
        <v>2</v>
      </c>
      <c r="AF59" s="86">
        <v>0</v>
      </c>
      <c r="AG59" s="86">
        <v>2</v>
      </c>
      <c r="AH59" s="86">
        <v>0</v>
      </c>
      <c r="AI59" s="86">
        <v>1</v>
      </c>
      <c r="AJ59" s="86">
        <v>1</v>
      </c>
      <c r="AK59" s="86">
        <v>3</v>
      </c>
      <c r="AL59" s="86">
        <v>0</v>
      </c>
      <c r="AM59" s="86">
        <v>3</v>
      </c>
      <c r="AN59" s="86">
        <v>0</v>
      </c>
      <c r="AO59" s="87">
        <v>2</v>
      </c>
      <c r="AP59" s="74">
        <v>0</v>
      </c>
      <c r="AQ59" s="75">
        <v>0</v>
      </c>
      <c r="AR59" s="75">
        <v>0</v>
      </c>
      <c r="AS59" s="75">
        <v>0</v>
      </c>
      <c r="AT59" s="76">
        <v>0</v>
      </c>
      <c r="AU59" s="77">
        <v>0</v>
      </c>
      <c r="AV59" s="70">
        <v>0</v>
      </c>
      <c r="AW59" s="78">
        <v>0</v>
      </c>
      <c r="AX59" s="78">
        <v>0</v>
      </c>
      <c r="AY59" s="78">
        <v>0</v>
      </c>
      <c r="AZ59" s="78">
        <v>0</v>
      </c>
      <c r="BA59" s="78">
        <v>0</v>
      </c>
      <c r="BB59" s="78">
        <v>0</v>
      </c>
      <c r="BC59" s="78">
        <v>0</v>
      </c>
      <c r="BD59" s="71">
        <v>0</v>
      </c>
      <c r="BE59" s="140">
        <f t="shared" si="20"/>
        <v>42</v>
      </c>
    </row>
    <row r="60" spans="1:57" x14ac:dyDescent="0.25">
      <c r="A60" s="878"/>
      <c r="B60" s="897" t="s">
        <v>216</v>
      </c>
      <c r="C60" s="888" t="s">
        <v>147</v>
      </c>
      <c r="D60" s="65" t="s">
        <v>202</v>
      </c>
      <c r="E60" s="66">
        <v>0</v>
      </c>
      <c r="F60" s="66">
        <v>0</v>
      </c>
      <c r="G60" s="66">
        <v>0</v>
      </c>
      <c r="H60" s="66">
        <v>0</v>
      </c>
      <c r="I60" s="66">
        <v>0</v>
      </c>
      <c r="J60" s="66">
        <v>0</v>
      </c>
      <c r="K60" s="66">
        <v>0</v>
      </c>
      <c r="L60" s="66">
        <v>0</v>
      </c>
      <c r="M60" s="66">
        <v>0</v>
      </c>
      <c r="N60" s="66">
        <v>0</v>
      </c>
      <c r="O60" s="66">
        <v>0</v>
      </c>
      <c r="P60" s="66">
        <v>0</v>
      </c>
      <c r="Q60" s="66">
        <v>0</v>
      </c>
      <c r="R60" s="66">
        <v>0</v>
      </c>
      <c r="S60" s="66">
        <v>0</v>
      </c>
      <c r="T60" s="73">
        <v>0</v>
      </c>
      <c r="U60" s="69">
        <v>0</v>
      </c>
      <c r="V60" s="70">
        <v>0</v>
      </c>
      <c r="W60" s="71">
        <v>0</v>
      </c>
      <c r="X60" s="72">
        <v>0</v>
      </c>
      <c r="Y60" s="89">
        <v>0</v>
      </c>
      <c r="Z60" s="89">
        <v>0</v>
      </c>
      <c r="AA60" s="89">
        <v>0</v>
      </c>
      <c r="AB60" s="89">
        <v>0</v>
      </c>
      <c r="AC60" s="89">
        <v>0</v>
      </c>
      <c r="AD60" s="89">
        <v>0</v>
      </c>
      <c r="AE60" s="89">
        <v>0</v>
      </c>
      <c r="AF60" s="89">
        <v>0</v>
      </c>
      <c r="AG60" s="89">
        <v>0</v>
      </c>
      <c r="AH60" s="89">
        <v>0</v>
      </c>
      <c r="AI60" s="89">
        <v>0</v>
      </c>
      <c r="AJ60" s="89">
        <v>0</v>
      </c>
      <c r="AK60" s="89">
        <v>0</v>
      </c>
      <c r="AL60" s="89">
        <v>0</v>
      </c>
      <c r="AM60" s="89">
        <v>0</v>
      </c>
      <c r="AN60" s="89">
        <v>0</v>
      </c>
      <c r="AO60" s="90">
        <v>0</v>
      </c>
      <c r="AP60" s="74">
        <v>0</v>
      </c>
      <c r="AQ60" s="75">
        <v>0</v>
      </c>
      <c r="AR60" s="75">
        <v>0</v>
      </c>
      <c r="AS60" s="75">
        <v>0</v>
      </c>
      <c r="AT60" s="76">
        <v>0</v>
      </c>
      <c r="AU60" s="77">
        <v>0</v>
      </c>
      <c r="AV60" s="70">
        <v>0</v>
      </c>
      <c r="AW60" s="78">
        <v>0</v>
      </c>
      <c r="AX60" s="78">
        <v>0</v>
      </c>
      <c r="AY60" s="78">
        <v>0</v>
      </c>
      <c r="AZ60" s="78">
        <v>0</v>
      </c>
      <c r="BA60" s="78">
        <v>0</v>
      </c>
      <c r="BB60" s="78">
        <v>0</v>
      </c>
      <c r="BC60" s="78">
        <v>0</v>
      </c>
      <c r="BD60" s="71">
        <v>0</v>
      </c>
      <c r="BE60" s="91">
        <f t="shared" si="20"/>
        <v>0</v>
      </c>
    </row>
    <row r="61" spans="1:57" ht="15.75" thickBot="1" x14ac:dyDescent="0.3">
      <c r="A61" s="878"/>
      <c r="B61" s="902"/>
      <c r="C61" s="903"/>
      <c r="D61" s="92" t="s">
        <v>203</v>
      </c>
      <c r="E61" s="93">
        <v>0</v>
      </c>
      <c r="F61" s="93">
        <v>0</v>
      </c>
      <c r="G61" s="93">
        <v>0</v>
      </c>
      <c r="H61" s="93">
        <v>0</v>
      </c>
      <c r="I61" s="93">
        <v>0</v>
      </c>
      <c r="J61" s="93">
        <v>0</v>
      </c>
      <c r="K61" s="93">
        <v>0</v>
      </c>
      <c r="L61" s="93">
        <v>0</v>
      </c>
      <c r="M61" s="93">
        <v>0</v>
      </c>
      <c r="N61" s="93">
        <v>0</v>
      </c>
      <c r="O61" s="93">
        <v>0</v>
      </c>
      <c r="P61" s="93">
        <v>0</v>
      </c>
      <c r="Q61" s="93">
        <v>0</v>
      </c>
      <c r="R61" s="93">
        <v>0</v>
      </c>
      <c r="S61" s="93">
        <v>0</v>
      </c>
      <c r="T61" s="94">
        <v>0</v>
      </c>
      <c r="U61" s="95">
        <v>0</v>
      </c>
      <c r="V61" s="96">
        <v>0</v>
      </c>
      <c r="W61" s="97">
        <v>0</v>
      </c>
      <c r="X61" s="98">
        <v>0</v>
      </c>
      <c r="Y61" s="99">
        <v>0</v>
      </c>
      <c r="Z61" s="99">
        <v>0</v>
      </c>
      <c r="AA61" s="99">
        <v>0</v>
      </c>
      <c r="AB61" s="99">
        <v>0</v>
      </c>
      <c r="AC61" s="99">
        <v>0</v>
      </c>
      <c r="AD61" s="99">
        <v>0</v>
      </c>
      <c r="AE61" s="99">
        <v>0</v>
      </c>
      <c r="AF61" s="99">
        <v>0</v>
      </c>
      <c r="AG61" s="99">
        <v>0</v>
      </c>
      <c r="AH61" s="99">
        <v>0</v>
      </c>
      <c r="AI61" s="99">
        <v>0</v>
      </c>
      <c r="AJ61" s="99">
        <v>0</v>
      </c>
      <c r="AK61" s="99">
        <v>0</v>
      </c>
      <c r="AL61" s="99">
        <v>0</v>
      </c>
      <c r="AM61" s="99">
        <v>0</v>
      </c>
      <c r="AN61" s="99">
        <v>0</v>
      </c>
      <c r="AO61" s="100">
        <v>0</v>
      </c>
      <c r="AP61" s="74">
        <v>0</v>
      </c>
      <c r="AQ61" s="75">
        <v>0</v>
      </c>
      <c r="AR61" s="75">
        <v>0</v>
      </c>
      <c r="AS61" s="75">
        <v>0</v>
      </c>
      <c r="AT61" s="76">
        <v>0</v>
      </c>
      <c r="AU61" s="77">
        <v>0</v>
      </c>
      <c r="AV61" s="70">
        <v>0</v>
      </c>
      <c r="AW61" s="78">
        <v>0</v>
      </c>
      <c r="AX61" s="78">
        <v>0</v>
      </c>
      <c r="AY61" s="78">
        <v>0</v>
      </c>
      <c r="AZ61" s="78">
        <v>0</v>
      </c>
      <c r="BA61" s="78">
        <v>0</v>
      </c>
      <c r="BB61" s="78">
        <v>0</v>
      </c>
      <c r="BC61" s="78">
        <v>0</v>
      </c>
      <c r="BD61" s="71">
        <v>0</v>
      </c>
      <c r="BE61" s="103">
        <f t="shared" si="20"/>
        <v>0</v>
      </c>
    </row>
    <row r="62" spans="1:57" x14ac:dyDescent="0.25">
      <c r="A62" s="879"/>
      <c r="B62" s="904" t="s">
        <v>128</v>
      </c>
      <c r="C62" s="905"/>
      <c r="D62" s="146" t="s">
        <v>202</v>
      </c>
      <c r="E62" s="104">
        <f>SUM(E6,E16,E22,E40,D60)</f>
        <v>36</v>
      </c>
      <c r="F62" s="104">
        <f>SUM(F6,F16,F22,F40,)</f>
        <v>36</v>
      </c>
      <c r="G62" s="104">
        <f t="shared" ref="G62:T62" si="23">SUM(G6,G16,G22,G40,E60)</f>
        <v>36</v>
      </c>
      <c r="H62" s="104">
        <f t="shared" si="23"/>
        <v>36</v>
      </c>
      <c r="I62" s="104">
        <f t="shared" si="23"/>
        <v>36</v>
      </c>
      <c r="J62" s="104">
        <f t="shared" si="23"/>
        <v>36</v>
      </c>
      <c r="K62" s="104">
        <f t="shared" si="23"/>
        <v>36</v>
      </c>
      <c r="L62" s="104">
        <f t="shared" si="23"/>
        <v>36</v>
      </c>
      <c r="M62" s="104">
        <f t="shared" si="23"/>
        <v>36</v>
      </c>
      <c r="N62" s="104">
        <f t="shared" si="23"/>
        <v>36</v>
      </c>
      <c r="O62" s="104">
        <f t="shared" si="23"/>
        <v>36</v>
      </c>
      <c r="P62" s="104">
        <f t="shared" si="23"/>
        <v>36</v>
      </c>
      <c r="Q62" s="104">
        <f t="shared" si="23"/>
        <v>36</v>
      </c>
      <c r="R62" s="104">
        <f t="shared" si="23"/>
        <v>36</v>
      </c>
      <c r="S62" s="104">
        <f t="shared" si="23"/>
        <v>36</v>
      </c>
      <c r="T62" s="105">
        <f t="shared" si="23"/>
        <v>36</v>
      </c>
      <c r="U62" s="134">
        <v>0</v>
      </c>
      <c r="V62" s="135">
        <v>0</v>
      </c>
      <c r="W62" s="136">
        <v>0</v>
      </c>
      <c r="X62" s="109">
        <f t="shared" ref="X62:AO62" si="24">SUM(X6,X16,X22,X40,V60)</f>
        <v>36</v>
      </c>
      <c r="Y62" s="104">
        <f t="shared" si="24"/>
        <v>36</v>
      </c>
      <c r="Z62" s="104">
        <f t="shared" si="24"/>
        <v>36</v>
      </c>
      <c r="AA62" s="104">
        <f t="shared" si="24"/>
        <v>36</v>
      </c>
      <c r="AB62" s="104">
        <f t="shared" si="24"/>
        <v>36</v>
      </c>
      <c r="AC62" s="104">
        <f t="shared" si="24"/>
        <v>36</v>
      </c>
      <c r="AD62" s="104">
        <f t="shared" si="24"/>
        <v>36</v>
      </c>
      <c r="AE62" s="104">
        <f t="shared" si="24"/>
        <v>36</v>
      </c>
      <c r="AF62" s="104">
        <f t="shared" si="24"/>
        <v>36</v>
      </c>
      <c r="AG62" s="104">
        <f t="shared" si="24"/>
        <v>36</v>
      </c>
      <c r="AH62" s="104">
        <f t="shared" si="24"/>
        <v>36</v>
      </c>
      <c r="AI62" s="104">
        <f t="shared" si="24"/>
        <v>36</v>
      </c>
      <c r="AJ62" s="104">
        <f t="shared" si="24"/>
        <v>36</v>
      </c>
      <c r="AK62" s="104">
        <f t="shared" si="24"/>
        <v>36</v>
      </c>
      <c r="AL62" s="104">
        <f t="shared" si="24"/>
        <v>36</v>
      </c>
      <c r="AM62" s="104">
        <f t="shared" si="24"/>
        <v>36</v>
      </c>
      <c r="AN62" s="104">
        <f t="shared" si="24"/>
        <v>36</v>
      </c>
      <c r="AO62" s="105">
        <f t="shared" si="24"/>
        <v>36</v>
      </c>
      <c r="AP62" s="110">
        <v>36</v>
      </c>
      <c r="AQ62" s="110">
        <v>36</v>
      </c>
      <c r="AR62" s="110">
        <v>36</v>
      </c>
      <c r="AS62" s="110">
        <v>36</v>
      </c>
      <c r="AT62" s="111">
        <v>36</v>
      </c>
      <c r="AU62" s="112">
        <v>0</v>
      </c>
      <c r="AV62" s="107">
        <v>0</v>
      </c>
      <c r="AW62" s="113">
        <v>0</v>
      </c>
      <c r="AX62" s="113">
        <v>0</v>
      </c>
      <c r="AY62" s="113">
        <v>0</v>
      </c>
      <c r="AZ62" s="113">
        <v>0</v>
      </c>
      <c r="BA62" s="113">
        <v>0</v>
      </c>
      <c r="BB62" s="113">
        <v>0</v>
      </c>
      <c r="BC62" s="113">
        <v>0</v>
      </c>
      <c r="BD62" s="108">
        <v>0</v>
      </c>
      <c r="BE62" s="143">
        <f t="shared" si="20"/>
        <v>1404</v>
      </c>
    </row>
    <row r="63" spans="1:57" x14ac:dyDescent="0.25">
      <c r="A63" s="879"/>
      <c r="B63" s="906"/>
      <c r="C63" s="907"/>
      <c r="D63" s="147" t="s">
        <v>203</v>
      </c>
      <c r="E63" s="115">
        <f>E55+E52+E47+E43+E23+E17+E7</f>
        <v>18</v>
      </c>
      <c r="F63" s="115">
        <f t="shared" ref="F63:T63" si="25">F55+F52+F47+F43+F23+F17+F7</f>
        <v>18</v>
      </c>
      <c r="G63" s="115">
        <f t="shared" si="25"/>
        <v>18</v>
      </c>
      <c r="H63" s="115">
        <f t="shared" si="25"/>
        <v>18</v>
      </c>
      <c r="I63" s="115">
        <f t="shared" si="25"/>
        <v>18</v>
      </c>
      <c r="J63" s="115">
        <f t="shared" si="25"/>
        <v>18</v>
      </c>
      <c r="K63" s="115">
        <f t="shared" si="25"/>
        <v>18</v>
      </c>
      <c r="L63" s="115">
        <f t="shared" si="25"/>
        <v>18</v>
      </c>
      <c r="M63" s="115">
        <f t="shared" si="25"/>
        <v>18</v>
      </c>
      <c r="N63" s="115">
        <f t="shared" si="25"/>
        <v>18</v>
      </c>
      <c r="O63" s="115">
        <f t="shared" si="25"/>
        <v>18</v>
      </c>
      <c r="P63" s="115">
        <f t="shared" si="25"/>
        <v>18</v>
      </c>
      <c r="Q63" s="115">
        <f t="shared" si="25"/>
        <v>18</v>
      </c>
      <c r="R63" s="115">
        <f t="shared" si="25"/>
        <v>18</v>
      </c>
      <c r="S63" s="115">
        <f t="shared" si="25"/>
        <v>18</v>
      </c>
      <c r="T63" s="115">
        <f t="shared" si="25"/>
        <v>18</v>
      </c>
      <c r="U63" s="69">
        <v>0</v>
      </c>
      <c r="V63" s="70">
        <v>0</v>
      </c>
      <c r="W63" s="71">
        <v>0</v>
      </c>
      <c r="X63" s="115">
        <f>X41+X23+X17+X7</f>
        <v>18</v>
      </c>
      <c r="Y63" s="115">
        <f t="shared" ref="Y63:AO63" si="26">Y41+Y23+Y17+Y7</f>
        <v>18</v>
      </c>
      <c r="Z63" s="115">
        <f t="shared" si="26"/>
        <v>18</v>
      </c>
      <c r="AA63" s="115">
        <f t="shared" si="26"/>
        <v>18</v>
      </c>
      <c r="AB63" s="115">
        <f t="shared" si="26"/>
        <v>18</v>
      </c>
      <c r="AC63" s="115">
        <f t="shared" si="26"/>
        <v>18</v>
      </c>
      <c r="AD63" s="115">
        <f t="shared" si="26"/>
        <v>18</v>
      </c>
      <c r="AE63" s="115">
        <f t="shared" si="26"/>
        <v>18</v>
      </c>
      <c r="AF63" s="115">
        <f t="shared" si="26"/>
        <v>18</v>
      </c>
      <c r="AG63" s="115">
        <f t="shared" si="26"/>
        <v>18</v>
      </c>
      <c r="AH63" s="115">
        <f t="shared" si="26"/>
        <v>18</v>
      </c>
      <c r="AI63" s="115">
        <f t="shared" si="26"/>
        <v>18</v>
      </c>
      <c r="AJ63" s="115">
        <f t="shared" si="26"/>
        <v>18</v>
      </c>
      <c r="AK63" s="115">
        <f t="shared" si="26"/>
        <v>18</v>
      </c>
      <c r="AL63" s="115">
        <f t="shared" si="26"/>
        <v>18</v>
      </c>
      <c r="AM63" s="115">
        <f t="shared" si="26"/>
        <v>18</v>
      </c>
      <c r="AN63" s="115">
        <f t="shared" si="26"/>
        <v>18</v>
      </c>
      <c r="AO63" s="115">
        <f t="shared" si="26"/>
        <v>18</v>
      </c>
      <c r="AP63" s="116">
        <v>0</v>
      </c>
      <c r="AQ63" s="117">
        <v>0</v>
      </c>
      <c r="AR63" s="117">
        <v>0</v>
      </c>
      <c r="AS63" s="117">
        <v>0</v>
      </c>
      <c r="AT63" s="118">
        <v>0</v>
      </c>
      <c r="AU63" s="119">
        <v>0</v>
      </c>
      <c r="AV63" s="120">
        <v>0</v>
      </c>
      <c r="AW63" s="121">
        <v>0</v>
      </c>
      <c r="AX63" s="121">
        <v>0</v>
      </c>
      <c r="AY63" s="121">
        <v>0</v>
      </c>
      <c r="AZ63" s="121">
        <v>0</v>
      </c>
      <c r="BA63" s="121">
        <v>0</v>
      </c>
      <c r="BB63" s="121">
        <v>0</v>
      </c>
      <c r="BC63" s="121">
        <v>0</v>
      </c>
      <c r="BD63" s="122">
        <v>0</v>
      </c>
      <c r="BE63" s="144">
        <f t="shared" si="20"/>
        <v>612</v>
      </c>
    </row>
    <row r="64" spans="1:57" ht="15.75" thickBot="1" x14ac:dyDescent="0.3">
      <c r="A64" s="880"/>
      <c r="B64" s="908"/>
      <c r="C64" s="909"/>
      <c r="D64" s="148" t="s">
        <v>217</v>
      </c>
      <c r="E64" s="124">
        <f>E62+E63</f>
        <v>54</v>
      </c>
      <c r="F64" s="124">
        <f t="shared" ref="F64:T64" si="27">F62+F63</f>
        <v>54</v>
      </c>
      <c r="G64" s="124">
        <f t="shared" si="27"/>
        <v>54</v>
      </c>
      <c r="H64" s="124">
        <f t="shared" si="27"/>
        <v>54</v>
      </c>
      <c r="I64" s="124">
        <f t="shared" si="27"/>
        <v>54</v>
      </c>
      <c r="J64" s="124">
        <f t="shared" si="27"/>
        <v>54</v>
      </c>
      <c r="K64" s="124">
        <f t="shared" si="27"/>
        <v>54</v>
      </c>
      <c r="L64" s="124">
        <f t="shared" si="27"/>
        <v>54</v>
      </c>
      <c r="M64" s="124">
        <f t="shared" si="27"/>
        <v>54</v>
      </c>
      <c r="N64" s="124">
        <f t="shared" si="27"/>
        <v>54</v>
      </c>
      <c r="O64" s="124">
        <f t="shared" si="27"/>
        <v>54</v>
      </c>
      <c r="P64" s="124">
        <f t="shared" si="27"/>
        <v>54</v>
      </c>
      <c r="Q64" s="124">
        <f t="shared" si="27"/>
        <v>54</v>
      </c>
      <c r="R64" s="124">
        <f t="shared" si="27"/>
        <v>54</v>
      </c>
      <c r="S64" s="124">
        <f t="shared" si="27"/>
        <v>54</v>
      </c>
      <c r="T64" s="125">
        <f t="shared" si="27"/>
        <v>54</v>
      </c>
      <c r="U64" s="137">
        <v>0</v>
      </c>
      <c r="V64" s="138">
        <v>0</v>
      </c>
      <c r="W64" s="139">
        <v>0</v>
      </c>
      <c r="X64" s="128">
        <f t="shared" ref="X64:AO64" si="28">X62+X63</f>
        <v>54</v>
      </c>
      <c r="Y64" s="124">
        <f t="shared" si="28"/>
        <v>54</v>
      </c>
      <c r="Z64" s="124">
        <f t="shared" si="28"/>
        <v>54</v>
      </c>
      <c r="AA64" s="124">
        <f t="shared" si="28"/>
        <v>54</v>
      </c>
      <c r="AB64" s="124">
        <f t="shared" si="28"/>
        <v>54</v>
      </c>
      <c r="AC64" s="124">
        <f t="shared" si="28"/>
        <v>54</v>
      </c>
      <c r="AD64" s="124">
        <f t="shared" si="28"/>
        <v>54</v>
      </c>
      <c r="AE64" s="124">
        <f t="shared" si="28"/>
        <v>54</v>
      </c>
      <c r="AF64" s="124">
        <f t="shared" si="28"/>
        <v>54</v>
      </c>
      <c r="AG64" s="124">
        <f t="shared" si="28"/>
        <v>54</v>
      </c>
      <c r="AH64" s="124">
        <f t="shared" si="28"/>
        <v>54</v>
      </c>
      <c r="AI64" s="124">
        <f t="shared" si="28"/>
        <v>54</v>
      </c>
      <c r="AJ64" s="124">
        <f t="shared" si="28"/>
        <v>54</v>
      </c>
      <c r="AK64" s="124">
        <f t="shared" si="28"/>
        <v>54</v>
      </c>
      <c r="AL64" s="124">
        <f t="shared" si="28"/>
        <v>54</v>
      </c>
      <c r="AM64" s="124">
        <f t="shared" si="28"/>
        <v>54</v>
      </c>
      <c r="AN64" s="124">
        <f t="shared" si="28"/>
        <v>54</v>
      </c>
      <c r="AO64" s="125">
        <f t="shared" si="28"/>
        <v>54</v>
      </c>
      <c r="AP64" s="129">
        <v>36</v>
      </c>
      <c r="AQ64" s="124">
        <v>36</v>
      </c>
      <c r="AR64" s="124">
        <v>36</v>
      </c>
      <c r="AS64" s="124">
        <v>36</v>
      </c>
      <c r="AT64" s="130">
        <v>36</v>
      </c>
      <c r="AU64" s="131">
        <v>0</v>
      </c>
      <c r="AV64" s="126">
        <v>0</v>
      </c>
      <c r="AW64" s="132">
        <v>0</v>
      </c>
      <c r="AX64" s="132">
        <v>0</v>
      </c>
      <c r="AY64" s="132">
        <v>0</v>
      </c>
      <c r="AZ64" s="132">
        <v>0</v>
      </c>
      <c r="BA64" s="132">
        <v>0</v>
      </c>
      <c r="BB64" s="132">
        <v>0</v>
      </c>
      <c r="BC64" s="132">
        <v>0</v>
      </c>
      <c r="BD64" s="127">
        <v>0</v>
      </c>
      <c r="BE64" s="145">
        <f>BE62+BE63</f>
        <v>2016</v>
      </c>
    </row>
  </sheetData>
  <mergeCells count="76">
    <mergeCell ref="AW1:AZ1"/>
    <mergeCell ref="BB1:BD1"/>
    <mergeCell ref="BE1:BE5"/>
    <mergeCell ref="E2:BD2"/>
    <mergeCell ref="E4:BD4"/>
    <mergeCell ref="W1:Z1"/>
    <mergeCell ref="AB1:AD1"/>
    <mergeCell ref="AF1:AH1"/>
    <mergeCell ref="AJ1:AM1"/>
    <mergeCell ref="AO1:AQ1"/>
    <mergeCell ref="AS1:AU1"/>
    <mergeCell ref="D1:D5"/>
    <mergeCell ref="F1:H1"/>
    <mergeCell ref="J1:M1"/>
    <mergeCell ref="O1:Q1"/>
    <mergeCell ref="S1:U1"/>
    <mergeCell ref="B58:B59"/>
    <mergeCell ref="C58:C59"/>
    <mergeCell ref="B60:B61"/>
    <mergeCell ref="C60:C61"/>
    <mergeCell ref="B62:C64"/>
    <mergeCell ref="B1:B5"/>
    <mergeCell ref="C1:C5"/>
    <mergeCell ref="B52:B53"/>
    <mergeCell ref="C52:C53"/>
    <mergeCell ref="B54:B55"/>
    <mergeCell ref="C54:C55"/>
    <mergeCell ref="B40:B41"/>
    <mergeCell ref="C40:C41"/>
    <mergeCell ref="B42:B43"/>
    <mergeCell ref="C42:C43"/>
    <mergeCell ref="B44:B45"/>
    <mergeCell ref="C44:C45"/>
    <mergeCell ref="B34:B35"/>
    <mergeCell ref="C34:C35"/>
    <mergeCell ref="B36:B37"/>
    <mergeCell ref="C36:C37"/>
    <mergeCell ref="B56:B57"/>
    <mergeCell ref="C56:C57"/>
    <mergeCell ref="B46:B47"/>
    <mergeCell ref="C46:C47"/>
    <mergeCell ref="B48:B49"/>
    <mergeCell ref="C48:C49"/>
    <mergeCell ref="B50:B51"/>
    <mergeCell ref="C50:C51"/>
    <mergeCell ref="B26:B27"/>
    <mergeCell ref="C26:C27"/>
    <mergeCell ref="B38:B39"/>
    <mergeCell ref="C38:C39"/>
    <mergeCell ref="B28:B29"/>
    <mergeCell ref="C28:C29"/>
    <mergeCell ref="B30:B31"/>
    <mergeCell ref="C30:C31"/>
    <mergeCell ref="B32:B33"/>
    <mergeCell ref="C32:C33"/>
    <mergeCell ref="C22:C23"/>
    <mergeCell ref="B24:B25"/>
    <mergeCell ref="C24:C25"/>
    <mergeCell ref="B20:B21"/>
    <mergeCell ref="C20:C21"/>
    <mergeCell ref="A6:A64"/>
    <mergeCell ref="B6:B7"/>
    <mergeCell ref="C6:C7"/>
    <mergeCell ref="B8:B9"/>
    <mergeCell ref="C8:C9"/>
    <mergeCell ref="B10:B11"/>
    <mergeCell ref="C10:C11"/>
    <mergeCell ref="B12:B13"/>
    <mergeCell ref="C12:C13"/>
    <mergeCell ref="B14:B15"/>
    <mergeCell ref="C14:C15"/>
    <mergeCell ref="B16:B17"/>
    <mergeCell ref="C16:C17"/>
    <mergeCell ref="B18:B19"/>
    <mergeCell ref="C18:C19"/>
    <mergeCell ref="B22:B23"/>
  </mergeCells>
  <pageMargins left="0.7" right="0.7" top="0.75" bottom="0.75" header="0.3" footer="0.3"/>
  <pageSetup paperSize="9" orientation="portrait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64"/>
  <sheetViews>
    <sheetView topLeftCell="B40" zoomScale="66" zoomScaleNormal="66" workbookViewId="0">
      <selection activeCell="R35" sqref="R35"/>
    </sheetView>
  </sheetViews>
  <sheetFormatPr defaultRowHeight="15" x14ac:dyDescent="0.25"/>
  <cols>
    <col min="1" max="1" width="5.7109375" customWidth="1"/>
    <col min="2" max="2" width="13" customWidth="1"/>
    <col min="3" max="3" width="31.7109375" customWidth="1"/>
    <col min="5" max="56" width="3.7109375" customWidth="1"/>
    <col min="57" max="57" width="0" hidden="1" customWidth="1"/>
    <col min="58" max="58" width="6.140625" customWidth="1"/>
  </cols>
  <sheetData>
    <row r="1" spans="1:58" ht="64.5" x14ac:dyDescent="0.25">
      <c r="B1" s="873" t="s">
        <v>170</v>
      </c>
      <c r="C1" s="873" t="s">
        <v>171</v>
      </c>
      <c r="D1" s="876" t="s">
        <v>172</v>
      </c>
      <c r="E1" s="23" t="s">
        <v>243</v>
      </c>
      <c r="F1" s="865" t="s">
        <v>174</v>
      </c>
      <c r="G1" s="865"/>
      <c r="H1" s="865"/>
      <c r="I1" s="23" t="s">
        <v>244</v>
      </c>
      <c r="J1" s="865" t="s">
        <v>176</v>
      </c>
      <c r="K1" s="865"/>
      <c r="L1" s="865"/>
      <c r="M1" s="865"/>
      <c r="N1" s="24" t="s">
        <v>245</v>
      </c>
      <c r="O1" s="865" t="s">
        <v>178</v>
      </c>
      <c r="P1" s="865"/>
      <c r="Q1" s="865"/>
      <c r="R1" s="25" t="s">
        <v>246</v>
      </c>
      <c r="S1" s="865" t="s">
        <v>180</v>
      </c>
      <c r="T1" s="865"/>
      <c r="U1" s="865"/>
      <c r="V1" s="26" t="s">
        <v>247</v>
      </c>
      <c r="W1" s="865" t="s">
        <v>182</v>
      </c>
      <c r="X1" s="865"/>
      <c r="Y1" s="865"/>
      <c r="Z1" s="865"/>
      <c r="AA1" s="23" t="s">
        <v>248</v>
      </c>
      <c r="AB1" s="865" t="s">
        <v>184</v>
      </c>
      <c r="AC1" s="865"/>
      <c r="AD1" s="865"/>
      <c r="AE1" s="23" t="s">
        <v>249</v>
      </c>
      <c r="AF1" s="865" t="s">
        <v>186</v>
      </c>
      <c r="AG1" s="865"/>
      <c r="AH1" s="865"/>
      <c r="AI1" s="23" t="s">
        <v>250</v>
      </c>
      <c r="AJ1" s="865" t="s">
        <v>188</v>
      </c>
      <c r="AK1" s="865"/>
      <c r="AL1" s="865"/>
      <c r="AM1" s="865"/>
      <c r="AN1" s="23" t="s">
        <v>251</v>
      </c>
      <c r="AO1" s="865" t="s">
        <v>190</v>
      </c>
      <c r="AP1" s="865"/>
      <c r="AQ1" s="865"/>
      <c r="AR1" s="23" t="s">
        <v>252</v>
      </c>
      <c r="AS1" s="865" t="s">
        <v>192</v>
      </c>
      <c r="AT1" s="865"/>
      <c r="AU1" s="865"/>
      <c r="AV1" s="26" t="s">
        <v>253</v>
      </c>
      <c r="AW1" s="866" t="s">
        <v>194</v>
      </c>
      <c r="AX1" s="866"/>
      <c r="AY1" s="866"/>
      <c r="AZ1" s="866"/>
      <c r="BA1" s="26" t="s">
        <v>254</v>
      </c>
      <c r="BB1" s="866" t="s">
        <v>196</v>
      </c>
      <c r="BC1" s="866"/>
      <c r="BD1" s="866"/>
      <c r="BE1" s="958" t="s">
        <v>198</v>
      </c>
      <c r="BF1" s="919"/>
    </row>
    <row r="2" spans="1:58" x14ac:dyDescent="0.25">
      <c r="B2" s="874"/>
      <c r="C2" s="874"/>
      <c r="D2" s="876"/>
      <c r="E2" s="870" t="s">
        <v>199</v>
      </c>
      <c r="F2" s="871"/>
      <c r="G2" s="871"/>
      <c r="H2" s="871"/>
      <c r="I2" s="871"/>
      <c r="J2" s="871"/>
      <c r="K2" s="871"/>
      <c r="L2" s="871"/>
      <c r="M2" s="871"/>
      <c r="N2" s="871"/>
      <c r="O2" s="871"/>
      <c r="P2" s="871"/>
      <c r="Q2" s="871"/>
      <c r="R2" s="871"/>
      <c r="S2" s="871"/>
      <c r="T2" s="871"/>
      <c r="U2" s="871"/>
      <c r="V2" s="871"/>
      <c r="W2" s="871"/>
      <c r="X2" s="871"/>
      <c r="Y2" s="871"/>
      <c r="Z2" s="871"/>
      <c r="AA2" s="871"/>
      <c r="AB2" s="871"/>
      <c r="AC2" s="871"/>
      <c r="AD2" s="871"/>
      <c r="AE2" s="871"/>
      <c r="AF2" s="871"/>
      <c r="AG2" s="871"/>
      <c r="AH2" s="871"/>
      <c r="AI2" s="871"/>
      <c r="AJ2" s="871"/>
      <c r="AK2" s="871"/>
      <c r="AL2" s="871"/>
      <c r="AM2" s="871"/>
      <c r="AN2" s="871"/>
      <c r="AO2" s="871"/>
      <c r="AP2" s="871"/>
      <c r="AQ2" s="871"/>
      <c r="AR2" s="871"/>
      <c r="AS2" s="871"/>
      <c r="AT2" s="871"/>
      <c r="AU2" s="871"/>
      <c r="AV2" s="871"/>
      <c r="AW2" s="871"/>
      <c r="AX2" s="871"/>
      <c r="AY2" s="871"/>
      <c r="AZ2" s="871"/>
      <c r="BA2" s="871"/>
      <c r="BB2" s="871"/>
      <c r="BC2" s="871"/>
      <c r="BD2" s="871"/>
      <c r="BE2" s="959"/>
      <c r="BF2" s="920"/>
    </row>
    <row r="3" spans="1:58" ht="15.75" x14ac:dyDescent="0.25">
      <c r="B3" s="874"/>
      <c r="C3" s="874"/>
      <c r="D3" s="876"/>
      <c r="E3" s="23">
        <v>35</v>
      </c>
      <c r="F3" s="23">
        <f>E3+1</f>
        <v>36</v>
      </c>
      <c r="G3" s="23">
        <f t="shared" ref="G3:U3" si="0">F3+1</f>
        <v>37</v>
      </c>
      <c r="H3" s="23">
        <f t="shared" si="0"/>
        <v>38</v>
      </c>
      <c r="I3" s="23">
        <f t="shared" si="0"/>
        <v>39</v>
      </c>
      <c r="J3" s="23">
        <f t="shared" si="0"/>
        <v>40</v>
      </c>
      <c r="K3" s="23">
        <f t="shared" si="0"/>
        <v>41</v>
      </c>
      <c r="L3" s="23">
        <f t="shared" si="0"/>
        <v>42</v>
      </c>
      <c r="M3" s="23">
        <f t="shared" si="0"/>
        <v>43</v>
      </c>
      <c r="N3" s="23">
        <f t="shared" si="0"/>
        <v>44</v>
      </c>
      <c r="O3" s="23">
        <f t="shared" si="0"/>
        <v>45</v>
      </c>
      <c r="P3" s="23">
        <f t="shared" si="0"/>
        <v>46</v>
      </c>
      <c r="Q3" s="23">
        <f t="shared" si="0"/>
        <v>47</v>
      </c>
      <c r="R3" s="23">
        <f t="shared" si="0"/>
        <v>48</v>
      </c>
      <c r="S3" s="23">
        <f t="shared" si="0"/>
        <v>49</v>
      </c>
      <c r="T3" s="23">
        <f t="shared" si="0"/>
        <v>50</v>
      </c>
      <c r="U3" s="27">
        <f t="shared" si="0"/>
        <v>51</v>
      </c>
      <c r="V3" s="26">
        <f>U3+1</f>
        <v>52</v>
      </c>
      <c r="W3" s="27">
        <v>1</v>
      </c>
      <c r="X3" s="23">
        <f>W3+1</f>
        <v>2</v>
      </c>
      <c r="Y3" s="23">
        <f t="shared" ref="Y3:BD3" si="1">X3+1</f>
        <v>3</v>
      </c>
      <c r="Z3" s="23">
        <f t="shared" si="1"/>
        <v>4</v>
      </c>
      <c r="AA3" s="23">
        <f t="shared" si="1"/>
        <v>5</v>
      </c>
      <c r="AB3" s="23">
        <f t="shared" si="1"/>
        <v>6</v>
      </c>
      <c r="AC3" s="23">
        <f t="shared" si="1"/>
        <v>7</v>
      </c>
      <c r="AD3" s="23">
        <f t="shared" si="1"/>
        <v>8</v>
      </c>
      <c r="AE3" s="23">
        <f t="shared" si="1"/>
        <v>9</v>
      </c>
      <c r="AF3" s="23">
        <f t="shared" si="1"/>
        <v>10</v>
      </c>
      <c r="AG3" s="23">
        <f t="shared" si="1"/>
        <v>11</v>
      </c>
      <c r="AH3" s="23">
        <f t="shared" si="1"/>
        <v>12</v>
      </c>
      <c r="AI3" s="23">
        <f t="shared" si="1"/>
        <v>13</v>
      </c>
      <c r="AJ3" s="23">
        <f t="shared" si="1"/>
        <v>14</v>
      </c>
      <c r="AK3" s="23">
        <f t="shared" si="1"/>
        <v>15</v>
      </c>
      <c r="AL3" s="23">
        <f t="shared" si="1"/>
        <v>16</v>
      </c>
      <c r="AM3" s="23">
        <f t="shared" si="1"/>
        <v>17</v>
      </c>
      <c r="AN3" s="23">
        <f t="shared" si="1"/>
        <v>18</v>
      </c>
      <c r="AO3" s="23">
        <f t="shared" si="1"/>
        <v>19</v>
      </c>
      <c r="AP3" s="23">
        <f t="shared" si="1"/>
        <v>20</v>
      </c>
      <c r="AQ3" s="23">
        <f t="shared" si="1"/>
        <v>21</v>
      </c>
      <c r="AR3" s="23">
        <f t="shared" si="1"/>
        <v>22</v>
      </c>
      <c r="AS3" s="23">
        <f t="shared" si="1"/>
        <v>23</v>
      </c>
      <c r="AT3" s="28">
        <f t="shared" si="1"/>
        <v>24</v>
      </c>
      <c r="AU3" s="28">
        <f t="shared" si="1"/>
        <v>25</v>
      </c>
      <c r="AV3" s="26">
        <f t="shared" si="1"/>
        <v>26</v>
      </c>
      <c r="AW3" s="26">
        <f t="shared" si="1"/>
        <v>27</v>
      </c>
      <c r="AX3" s="26">
        <f t="shared" si="1"/>
        <v>28</v>
      </c>
      <c r="AY3" s="26">
        <f t="shared" si="1"/>
        <v>29</v>
      </c>
      <c r="AZ3" s="26">
        <f t="shared" si="1"/>
        <v>30</v>
      </c>
      <c r="BA3" s="26">
        <f t="shared" si="1"/>
        <v>31</v>
      </c>
      <c r="BB3" s="26">
        <f t="shared" si="1"/>
        <v>32</v>
      </c>
      <c r="BC3" s="26">
        <f t="shared" si="1"/>
        <v>33</v>
      </c>
      <c r="BD3" s="26">
        <f t="shared" si="1"/>
        <v>34</v>
      </c>
      <c r="BE3" s="959"/>
      <c r="BF3" s="920"/>
    </row>
    <row r="4" spans="1:58" x14ac:dyDescent="0.25">
      <c r="B4" s="874"/>
      <c r="C4" s="874"/>
      <c r="D4" s="876"/>
      <c r="E4" s="870" t="s">
        <v>200</v>
      </c>
      <c r="F4" s="871"/>
      <c r="G4" s="871"/>
      <c r="H4" s="871"/>
      <c r="I4" s="871"/>
      <c r="J4" s="871"/>
      <c r="K4" s="871"/>
      <c r="L4" s="871"/>
      <c r="M4" s="871"/>
      <c r="N4" s="871"/>
      <c r="O4" s="871"/>
      <c r="P4" s="871"/>
      <c r="Q4" s="871"/>
      <c r="R4" s="871"/>
      <c r="S4" s="871"/>
      <c r="T4" s="871"/>
      <c r="U4" s="871"/>
      <c r="V4" s="871"/>
      <c r="W4" s="871"/>
      <c r="X4" s="871"/>
      <c r="Y4" s="871"/>
      <c r="Z4" s="871"/>
      <c r="AA4" s="871"/>
      <c r="AB4" s="871"/>
      <c r="AC4" s="871"/>
      <c r="AD4" s="871"/>
      <c r="AE4" s="871"/>
      <c r="AF4" s="871"/>
      <c r="AG4" s="871"/>
      <c r="AH4" s="871"/>
      <c r="AI4" s="871"/>
      <c r="AJ4" s="871"/>
      <c r="AK4" s="871"/>
      <c r="AL4" s="871"/>
      <c r="AM4" s="871"/>
      <c r="AN4" s="871"/>
      <c r="AO4" s="871"/>
      <c r="AP4" s="871"/>
      <c r="AQ4" s="871"/>
      <c r="AR4" s="871"/>
      <c r="AS4" s="871"/>
      <c r="AT4" s="871"/>
      <c r="AU4" s="871"/>
      <c r="AV4" s="871"/>
      <c r="AW4" s="871"/>
      <c r="AX4" s="871"/>
      <c r="AY4" s="871"/>
      <c r="AZ4" s="871"/>
      <c r="BA4" s="871"/>
      <c r="BB4" s="871"/>
      <c r="BC4" s="871"/>
      <c r="BD4" s="871"/>
      <c r="BE4" s="959"/>
      <c r="BF4" s="920"/>
    </row>
    <row r="5" spans="1:58" ht="16.5" thickBot="1" x14ac:dyDescent="0.3">
      <c r="B5" s="875"/>
      <c r="C5" s="874"/>
      <c r="D5" s="876"/>
      <c r="E5" s="23">
        <v>1</v>
      </c>
      <c r="F5" s="23">
        <f>E5+1</f>
        <v>2</v>
      </c>
      <c r="G5" s="23">
        <f t="shared" ref="G5:BD5" si="2">F5+1</f>
        <v>3</v>
      </c>
      <c r="H5" s="23">
        <f t="shared" si="2"/>
        <v>4</v>
      </c>
      <c r="I5" s="23">
        <f t="shared" si="2"/>
        <v>5</v>
      </c>
      <c r="J5" s="23">
        <f t="shared" si="2"/>
        <v>6</v>
      </c>
      <c r="K5" s="23">
        <f t="shared" si="2"/>
        <v>7</v>
      </c>
      <c r="L5" s="23">
        <f t="shared" si="2"/>
        <v>8</v>
      </c>
      <c r="M5" s="23">
        <f t="shared" si="2"/>
        <v>9</v>
      </c>
      <c r="N5" s="23">
        <f t="shared" si="2"/>
        <v>10</v>
      </c>
      <c r="O5" s="23">
        <f t="shared" si="2"/>
        <v>11</v>
      </c>
      <c r="P5" s="23">
        <f t="shared" si="2"/>
        <v>12</v>
      </c>
      <c r="Q5" s="23">
        <f t="shared" si="2"/>
        <v>13</v>
      </c>
      <c r="R5" s="23">
        <f t="shared" si="2"/>
        <v>14</v>
      </c>
      <c r="S5" s="23">
        <f t="shared" si="2"/>
        <v>15</v>
      </c>
      <c r="T5" s="23">
        <f t="shared" si="2"/>
        <v>16</v>
      </c>
      <c r="U5" s="27">
        <f t="shared" si="2"/>
        <v>17</v>
      </c>
      <c r="V5" s="26">
        <f t="shared" si="2"/>
        <v>18</v>
      </c>
      <c r="W5" s="27">
        <f t="shared" si="2"/>
        <v>19</v>
      </c>
      <c r="X5" s="23">
        <f t="shared" si="2"/>
        <v>20</v>
      </c>
      <c r="Y5" s="23">
        <f t="shared" si="2"/>
        <v>21</v>
      </c>
      <c r="Z5" s="23">
        <f t="shared" si="2"/>
        <v>22</v>
      </c>
      <c r="AA5" s="23">
        <f t="shared" si="2"/>
        <v>23</v>
      </c>
      <c r="AB5" s="23">
        <f t="shared" si="2"/>
        <v>24</v>
      </c>
      <c r="AC5" s="23">
        <f t="shared" si="2"/>
        <v>25</v>
      </c>
      <c r="AD5" s="23">
        <f t="shared" si="2"/>
        <v>26</v>
      </c>
      <c r="AE5" s="23">
        <f t="shared" si="2"/>
        <v>27</v>
      </c>
      <c r="AF5" s="23">
        <f t="shared" si="2"/>
        <v>28</v>
      </c>
      <c r="AG5" s="23">
        <f t="shared" si="2"/>
        <v>29</v>
      </c>
      <c r="AH5" s="23">
        <f t="shared" si="2"/>
        <v>30</v>
      </c>
      <c r="AI5" s="23">
        <f t="shared" si="2"/>
        <v>31</v>
      </c>
      <c r="AJ5" s="23">
        <f t="shared" si="2"/>
        <v>32</v>
      </c>
      <c r="AK5" s="23">
        <f t="shared" si="2"/>
        <v>33</v>
      </c>
      <c r="AL5" s="23">
        <f t="shared" si="2"/>
        <v>34</v>
      </c>
      <c r="AM5" s="23">
        <f t="shared" si="2"/>
        <v>35</v>
      </c>
      <c r="AN5" s="23">
        <f t="shared" si="2"/>
        <v>36</v>
      </c>
      <c r="AO5" s="23">
        <f t="shared" si="2"/>
        <v>37</v>
      </c>
      <c r="AP5" s="23">
        <f t="shared" si="2"/>
        <v>38</v>
      </c>
      <c r="AQ5" s="23">
        <f t="shared" si="2"/>
        <v>39</v>
      </c>
      <c r="AR5" s="23">
        <f t="shared" si="2"/>
        <v>40</v>
      </c>
      <c r="AS5" s="23">
        <f t="shared" si="2"/>
        <v>41</v>
      </c>
      <c r="AT5" s="28">
        <f t="shared" si="2"/>
        <v>42</v>
      </c>
      <c r="AU5" s="28">
        <f t="shared" si="2"/>
        <v>43</v>
      </c>
      <c r="AV5" s="26">
        <f t="shared" si="2"/>
        <v>44</v>
      </c>
      <c r="AW5" s="26">
        <f t="shared" si="2"/>
        <v>45</v>
      </c>
      <c r="AX5" s="26">
        <f t="shared" si="2"/>
        <v>46</v>
      </c>
      <c r="AY5" s="26">
        <f t="shared" si="2"/>
        <v>47</v>
      </c>
      <c r="AZ5" s="26">
        <f t="shared" si="2"/>
        <v>48</v>
      </c>
      <c r="BA5" s="26">
        <f t="shared" si="2"/>
        <v>49</v>
      </c>
      <c r="BB5" s="26">
        <f t="shared" si="2"/>
        <v>50</v>
      </c>
      <c r="BC5" s="26">
        <f t="shared" si="2"/>
        <v>51</v>
      </c>
      <c r="BD5" s="26">
        <f t="shared" si="2"/>
        <v>52</v>
      </c>
      <c r="BE5" s="960"/>
      <c r="BF5" s="921"/>
    </row>
    <row r="6" spans="1:58" x14ac:dyDescent="0.25">
      <c r="A6" s="947" t="s">
        <v>229</v>
      </c>
      <c r="B6" s="951" t="s">
        <v>41</v>
      </c>
      <c r="C6" s="953" t="s">
        <v>42</v>
      </c>
      <c r="D6" s="106" t="s">
        <v>202</v>
      </c>
      <c r="E6" s="113">
        <f>SUM(E8,E10,E12)</f>
        <v>4</v>
      </c>
      <c r="F6" s="113">
        <f t="shared" ref="F6:BD6" si="3">SUM(F8,F10,F12)</f>
        <v>4</v>
      </c>
      <c r="G6" s="113">
        <f t="shared" si="3"/>
        <v>4</v>
      </c>
      <c r="H6" s="113">
        <f t="shared" si="3"/>
        <v>4</v>
      </c>
      <c r="I6" s="113">
        <f t="shared" si="3"/>
        <v>4</v>
      </c>
      <c r="J6" s="113">
        <f t="shared" si="3"/>
        <v>4</v>
      </c>
      <c r="K6" s="113">
        <f t="shared" si="3"/>
        <v>4</v>
      </c>
      <c r="L6" s="113">
        <f t="shared" si="3"/>
        <v>4</v>
      </c>
      <c r="M6" s="113">
        <f t="shared" si="3"/>
        <v>4</v>
      </c>
      <c r="N6" s="113">
        <f t="shared" si="3"/>
        <v>4</v>
      </c>
      <c r="O6" s="113">
        <f t="shared" si="3"/>
        <v>4</v>
      </c>
      <c r="P6" s="113">
        <f t="shared" si="3"/>
        <v>4</v>
      </c>
      <c r="Q6" s="113">
        <f t="shared" si="3"/>
        <v>4</v>
      </c>
      <c r="R6" s="113">
        <f t="shared" si="3"/>
        <v>4</v>
      </c>
      <c r="S6" s="113">
        <f t="shared" si="3"/>
        <v>4</v>
      </c>
      <c r="T6" s="113">
        <f t="shared" si="3"/>
        <v>4</v>
      </c>
      <c r="U6" s="113">
        <f t="shared" si="3"/>
        <v>0</v>
      </c>
      <c r="V6" s="113">
        <f t="shared" si="3"/>
        <v>0</v>
      </c>
      <c r="W6" s="113">
        <f t="shared" si="3"/>
        <v>0</v>
      </c>
      <c r="X6" s="113">
        <f t="shared" si="3"/>
        <v>7</v>
      </c>
      <c r="Y6" s="113">
        <f t="shared" si="3"/>
        <v>10</v>
      </c>
      <c r="Z6" s="113">
        <f t="shared" si="3"/>
        <v>7</v>
      </c>
      <c r="AA6" s="113">
        <f t="shared" si="3"/>
        <v>6</v>
      </c>
      <c r="AB6" s="113">
        <f t="shared" si="3"/>
        <v>7</v>
      </c>
      <c r="AC6" s="113">
        <f t="shared" si="3"/>
        <v>5</v>
      </c>
      <c r="AD6" s="113">
        <f t="shared" si="3"/>
        <v>7</v>
      </c>
      <c r="AE6" s="113">
        <f t="shared" si="3"/>
        <v>7</v>
      </c>
      <c r="AF6" s="113">
        <f t="shared" si="3"/>
        <v>4</v>
      </c>
      <c r="AG6" s="113">
        <f t="shared" si="3"/>
        <v>6</v>
      </c>
      <c r="AH6" s="113">
        <f t="shared" si="3"/>
        <v>8</v>
      </c>
      <c r="AI6" s="113">
        <f t="shared" si="3"/>
        <v>5</v>
      </c>
      <c r="AJ6" s="113">
        <f t="shared" si="3"/>
        <v>7</v>
      </c>
      <c r="AK6" s="113">
        <f t="shared" si="3"/>
        <v>6</v>
      </c>
      <c r="AL6" s="113">
        <f t="shared" si="3"/>
        <v>4</v>
      </c>
      <c r="AM6" s="113">
        <f t="shared" si="3"/>
        <v>8</v>
      </c>
      <c r="AN6" s="113">
        <f t="shared" si="3"/>
        <v>7</v>
      </c>
      <c r="AO6" s="113">
        <f t="shared" si="3"/>
        <v>9</v>
      </c>
      <c r="AP6" s="113">
        <f t="shared" si="3"/>
        <v>0</v>
      </c>
      <c r="AQ6" s="113">
        <f t="shared" si="3"/>
        <v>0</v>
      </c>
      <c r="AR6" s="113">
        <f t="shared" si="3"/>
        <v>0</v>
      </c>
      <c r="AS6" s="113">
        <f t="shared" si="3"/>
        <v>0</v>
      </c>
      <c r="AT6" s="113">
        <f t="shared" si="3"/>
        <v>0</v>
      </c>
      <c r="AU6" s="113">
        <f t="shared" si="3"/>
        <v>0</v>
      </c>
      <c r="AV6" s="113">
        <f t="shared" si="3"/>
        <v>0</v>
      </c>
      <c r="AW6" s="113">
        <f t="shared" si="3"/>
        <v>0</v>
      </c>
      <c r="AX6" s="113">
        <f t="shared" si="3"/>
        <v>0</v>
      </c>
      <c r="AY6" s="113">
        <f t="shared" si="3"/>
        <v>0</v>
      </c>
      <c r="AZ6" s="113">
        <f t="shared" si="3"/>
        <v>0</v>
      </c>
      <c r="BA6" s="113">
        <f t="shared" si="3"/>
        <v>0</v>
      </c>
      <c r="BB6" s="113">
        <f t="shared" si="3"/>
        <v>0</v>
      </c>
      <c r="BC6" s="113">
        <f t="shared" si="3"/>
        <v>0</v>
      </c>
      <c r="BD6" s="113">
        <f t="shared" si="3"/>
        <v>0</v>
      </c>
      <c r="BE6" s="108">
        <v>0</v>
      </c>
      <c r="BF6" s="114">
        <f>SUM(E6:AO6)</f>
        <v>184</v>
      </c>
    </row>
    <row r="7" spans="1:58" ht="15.75" thickBot="1" x14ac:dyDescent="0.3">
      <c r="A7" s="948"/>
      <c r="B7" s="952"/>
      <c r="C7" s="954"/>
      <c r="D7" s="194" t="s">
        <v>203</v>
      </c>
      <c r="E7" s="195">
        <f>E9+E11+E13</f>
        <v>2</v>
      </c>
      <c r="F7" s="195">
        <f t="shared" ref="F7:BD7" si="4">F9+F11+F13</f>
        <v>2</v>
      </c>
      <c r="G7" s="195">
        <f t="shared" si="4"/>
        <v>2</v>
      </c>
      <c r="H7" s="195">
        <f t="shared" si="4"/>
        <v>2</v>
      </c>
      <c r="I7" s="195">
        <f t="shared" si="4"/>
        <v>2</v>
      </c>
      <c r="J7" s="195">
        <f t="shared" si="4"/>
        <v>2</v>
      </c>
      <c r="K7" s="195">
        <f t="shared" si="4"/>
        <v>2</v>
      </c>
      <c r="L7" s="195">
        <f t="shared" si="4"/>
        <v>2</v>
      </c>
      <c r="M7" s="195">
        <f t="shared" si="4"/>
        <v>2</v>
      </c>
      <c r="N7" s="195">
        <f t="shared" si="4"/>
        <v>2</v>
      </c>
      <c r="O7" s="195">
        <f t="shared" si="4"/>
        <v>2</v>
      </c>
      <c r="P7" s="195">
        <f t="shared" si="4"/>
        <v>2</v>
      </c>
      <c r="Q7" s="195">
        <f t="shared" si="4"/>
        <v>2</v>
      </c>
      <c r="R7" s="195">
        <f t="shared" si="4"/>
        <v>2</v>
      </c>
      <c r="S7" s="195">
        <f t="shared" si="4"/>
        <v>2</v>
      </c>
      <c r="T7" s="195">
        <f t="shared" si="4"/>
        <v>2</v>
      </c>
      <c r="U7" s="195">
        <f t="shared" si="4"/>
        <v>0</v>
      </c>
      <c r="V7" s="195">
        <f t="shared" si="4"/>
        <v>0</v>
      </c>
      <c r="W7" s="195">
        <f t="shared" si="4"/>
        <v>0</v>
      </c>
      <c r="X7" s="195">
        <f t="shared" si="4"/>
        <v>4</v>
      </c>
      <c r="Y7" s="195">
        <f t="shared" si="4"/>
        <v>5</v>
      </c>
      <c r="Z7" s="195">
        <f t="shared" si="4"/>
        <v>2</v>
      </c>
      <c r="AA7" s="195">
        <f t="shared" si="4"/>
        <v>3</v>
      </c>
      <c r="AB7" s="195">
        <f t="shared" si="4"/>
        <v>2</v>
      </c>
      <c r="AC7" s="195">
        <f t="shared" si="4"/>
        <v>3</v>
      </c>
      <c r="AD7" s="195">
        <f t="shared" si="4"/>
        <v>4</v>
      </c>
      <c r="AE7" s="195">
        <f t="shared" si="4"/>
        <v>3</v>
      </c>
      <c r="AF7" s="195">
        <f t="shared" si="4"/>
        <v>4</v>
      </c>
      <c r="AG7" s="195">
        <f t="shared" si="4"/>
        <v>3</v>
      </c>
      <c r="AH7" s="195">
        <f t="shared" si="4"/>
        <v>4</v>
      </c>
      <c r="AI7" s="195">
        <f t="shared" si="4"/>
        <v>3</v>
      </c>
      <c r="AJ7" s="195">
        <f t="shared" si="4"/>
        <v>4</v>
      </c>
      <c r="AK7" s="195">
        <f t="shared" si="4"/>
        <v>3</v>
      </c>
      <c r="AL7" s="195">
        <f t="shared" si="4"/>
        <v>2</v>
      </c>
      <c r="AM7" s="195">
        <f t="shared" si="4"/>
        <v>5</v>
      </c>
      <c r="AN7" s="195">
        <f t="shared" si="4"/>
        <v>2</v>
      </c>
      <c r="AO7" s="195">
        <f t="shared" si="4"/>
        <v>4</v>
      </c>
      <c r="AP7" s="195">
        <f t="shared" si="4"/>
        <v>0</v>
      </c>
      <c r="AQ7" s="195">
        <f t="shared" si="4"/>
        <v>0</v>
      </c>
      <c r="AR7" s="195">
        <f t="shared" si="4"/>
        <v>0</v>
      </c>
      <c r="AS7" s="195">
        <f t="shared" si="4"/>
        <v>0</v>
      </c>
      <c r="AT7" s="195">
        <f t="shared" si="4"/>
        <v>0</v>
      </c>
      <c r="AU7" s="195">
        <f t="shared" si="4"/>
        <v>0</v>
      </c>
      <c r="AV7" s="195">
        <f t="shared" si="4"/>
        <v>0</v>
      </c>
      <c r="AW7" s="195">
        <f t="shared" si="4"/>
        <v>0</v>
      </c>
      <c r="AX7" s="195">
        <f t="shared" si="4"/>
        <v>0</v>
      </c>
      <c r="AY7" s="195">
        <f t="shared" si="4"/>
        <v>0</v>
      </c>
      <c r="AZ7" s="195">
        <f t="shared" si="4"/>
        <v>0</v>
      </c>
      <c r="BA7" s="195">
        <f t="shared" si="4"/>
        <v>0</v>
      </c>
      <c r="BB7" s="195">
        <f t="shared" si="4"/>
        <v>0</v>
      </c>
      <c r="BC7" s="195">
        <f t="shared" si="4"/>
        <v>0</v>
      </c>
      <c r="BD7" s="195">
        <f t="shared" si="4"/>
        <v>0</v>
      </c>
      <c r="BE7" s="197">
        <v>0</v>
      </c>
      <c r="BF7" s="133">
        <f t="shared" ref="BF7:BF54" si="5">SUM(E7:AO7)</f>
        <v>92</v>
      </c>
    </row>
    <row r="8" spans="1:58" x14ac:dyDescent="0.25">
      <c r="A8" s="948"/>
      <c r="B8" s="943" t="s">
        <v>43</v>
      </c>
      <c r="C8" s="928" t="s">
        <v>44</v>
      </c>
      <c r="D8" s="199" t="s">
        <v>202</v>
      </c>
      <c r="E8" s="189">
        <v>0</v>
      </c>
      <c r="F8" s="189">
        <v>0</v>
      </c>
      <c r="G8" s="189">
        <v>0</v>
      </c>
      <c r="H8" s="189">
        <v>0</v>
      </c>
      <c r="I8" s="189">
        <v>0</v>
      </c>
      <c r="J8" s="189">
        <v>0</v>
      </c>
      <c r="K8" s="189">
        <v>0</v>
      </c>
      <c r="L8" s="189">
        <v>0</v>
      </c>
      <c r="M8" s="189">
        <v>0</v>
      </c>
      <c r="N8" s="189">
        <v>0</v>
      </c>
      <c r="O8" s="189">
        <v>0</v>
      </c>
      <c r="P8" s="189">
        <v>0</v>
      </c>
      <c r="Q8" s="189">
        <v>0</v>
      </c>
      <c r="R8" s="189">
        <v>0</v>
      </c>
      <c r="S8" s="189">
        <v>0</v>
      </c>
      <c r="T8" s="190">
        <v>0</v>
      </c>
      <c r="U8" s="201">
        <v>0</v>
      </c>
      <c r="V8" s="78">
        <v>0</v>
      </c>
      <c r="W8" s="71">
        <v>0</v>
      </c>
      <c r="X8" s="182">
        <v>3</v>
      </c>
      <c r="Y8" s="183">
        <v>4</v>
      </c>
      <c r="Z8" s="183">
        <v>3</v>
      </c>
      <c r="AA8" s="183">
        <v>2</v>
      </c>
      <c r="AB8" s="183">
        <v>3</v>
      </c>
      <c r="AC8" s="183">
        <v>3</v>
      </c>
      <c r="AD8" s="183">
        <v>3</v>
      </c>
      <c r="AE8" s="183">
        <v>3</v>
      </c>
      <c r="AF8" s="183">
        <v>0</v>
      </c>
      <c r="AG8" s="183">
        <v>2</v>
      </c>
      <c r="AH8" s="183">
        <v>4</v>
      </c>
      <c r="AI8" s="183">
        <v>3</v>
      </c>
      <c r="AJ8" s="183">
        <v>3</v>
      </c>
      <c r="AK8" s="183">
        <v>2</v>
      </c>
      <c r="AL8" s="183">
        <v>0</v>
      </c>
      <c r="AM8" s="183">
        <v>4</v>
      </c>
      <c r="AN8" s="183">
        <v>3</v>
      </c>
      <c r="AO8" s="184">
        <v>3</v>
      </c>
      <c r="AP8" s="202">
        <v>0</v>
      </c>
      <c r="AQ8" s="203">
        <v>0</v>
      </c>
      <c r="AR8" s="204">
        <v>0</v>
      </c>
      <c r="AS8" s="204">
        <v>0</v>
      </c>
      <c r="AT8" s="205">
        <v>0</v>
      </c>
      <c r="AU8" s="205">
        <v>0</v>
      </c>
      <c r="AV8" s="206">
        <v>0</v>
      </c>
      <c r="AW8" s="207">
        <v>0</v>
      </c>
      <c r="AX8" s="78">
        <v>0</v>
      </c>
      <c r="AY8" s="78">
        <v>0</v>
      </c>
      <c r="AZ8" s="78">
        <v>0</v>
      </c>
      <c r="BA8" s="78">
        <v>0</v>
      </c>
      <c r="BB8" s="78">
        <v>0</v>
      </c>
      <c r="BC8" s="78">
        <v>0</v>
      </c>
      <c r="BD8" s="78">
        <v>0</v>
      </c>
      <c r="BE8" s="71">
        <v>0</v>
      </c>
      <c r="BF8" s="200">
        <f t="shared" si="5"/>
        <v>48</v>
      </c>
    </row>
    <row r="9" spans="1:58" x14ac:dyDescent="0.25">
      <c r="A9" s="948"/>
      <c r="B9" s="933"/>
      <c r="C9" s="929"/>
      <c r="D9" s="208" t="s">
        <v>203</v>
      </c>
      <c r="E9" s="67">
        <v>0</v>
      </c>
      <c r="F9" s="67">
        <v>0</v>
      </c>
      <c r="G9" s="67">
        <v>0</v>
      </c>
      <c r="H9" s="67">
        <v>0</v>
      </c>
      <c r="I9" s="67">
        <v>0</v>
      </c>
      <c r="J9" s="67">
        <v>0</v>
      </c>
      <c r="K9" s="67">
        <v>0</v>
      </c>
      <c r="L9" s="67">
        <v>0</v>
      </c>
      <c r="M9" s="67">
        <v>0</v>
      </c>
      <c r="N9" s="67">
        <v>0</v>
      </c>
      <c r="O9" s="67">
        <v>0</v>
      </c>
      <c r="P9" s="67">
        <v>0</v>
      </c>
      <c r="Q9" s="67">
        <v>0</v>
      </c>
      <c r="R9" s="67">
        <v>0</v>
      </c>
      <c r="S9" s="67">
        <v>0</v>
      </c>
      <c r="T9" s="68">
        <v>0</v>
      </c>
      <c r="U9" s="210">
        <v>0</v>
      </c>
      <c r="V9" s="211">
        <v>0</v>
      </c>
      <c r="W9" s="212">
        <v>0</v>
      </c>
      <c r="X9" s="72">
        <v>2</v>
      </c>
      <c r="Y9" s="66">
        <v>3</v>
      </c>
      <c r="Z9" s="66">
        <v>0</v>
      </c>
      <c r="AA9" s="66">
        <v>1</v>
      </c>
      <c r="AB9" s="66">
        <v>0</v>
      </c>
      <c r="AC9" s="66">
        <v>1</v>
      </c>
      <c r="AD9" s="66">
        <v>2</v>
      </c>
      <c r="AE9" s="66">
        <v>1</v>
      </c>
      <c r="AF9" s="66">
        <v>2</v>
      </c>
      <c r="AG9" s="66">
        <v>1</v>
      </c>
      <c r="AH9" s="66">
        <v>2</v>
      </c>
      <c r="AI9" s="66">
        <v>1</v>
      </c>
      <c r="AJ9" s="66">
        <v>2</v>
      </c>
      <c r="AK9" s="66">
        <v>1</v>
      </c>
      <c r="AL9" s="66">
        <v>0</v>
      </c>
      <c r="AM9" s="66">
        <v>3</v>
      </c>
      <c r="AN9" s="66">
        <v>0</v>
      </c>
      <c r="AO9" s="73">
        <v>2</v>
      </c>
      <c r="AP9" s="213">
        <v>0</v>
      </c>
      <c r="AQ9" s="214">
        <v>0</v>
      </c>
      <c r="AR9" s="215">
        <v>0</v>
      </c>
      <c r="AS9" s="215">
        <v>0</v>
      </c>
      <c r="AT9" s="216">
        <v>0</v>
      </c>
      <c r="AU9" s="216">
        <v>0</v>
      </c>
      <c r="AV9" s="217">
        <v>0</v>
      </c>
      <c r="AW9" s="218">
        <v>0</v>
      </c>
      <c r="AX9" s="211">
        <v>0</v>
      </c>
      <c r="AY9" s="211">
        <v>0</v>
      </c>
      <c r="AZ9" s="211">
        <v>0</v>
      </c>
      <c r="BA9" s="211">
        <v>0</v>
      </c>
      <c r="BB9" s="211">
        <v>0</v>
      </c>
      <c r="BC9" s="211">
        <v>0</v>
      </c>
      <c r="BD9" s="211">
        <v>0</v>
      </c>
      <c r="BE9" s="212">
        <v>0</v>
      </c>
      <c r="BF9" s="209">
        <f t="shared" si="5"/>
        <v>24</v>
      </c>
    </row>
    <row r="10" spans="1:58" x14ac:dyDescent="0.25">
      <c r="A10" s="948"/>
      <c r="B10" s="955" t="s">
        <v>46</v>
      </c>
      <c r="C10" s="956" t="s">
        <v>30</v>
      </c>
      <c r="D10" s="208" t="s">
        <v>202</v>
      </c>
      <c r="E10" s="67">
        <v>2</v>
      </c>
      <c r="F10" s="79">
        <v>2</v>
      </c>
      <c r="G10" s="79">
        <v>2</v>
      </c>
      <c r="H10" s="79">
        <v>2</v>
      </c>
      <c r="I10" s="79">
        <v>2</v>
      </c>
      <c r="J10" s="79">
        <v>2</v>
      </c>
      <c r="K10" s="79">
        <v>2</v>
      </c>
      <c r="L10" s="79">
        <v>2</v>
      </c>
      <c r="M10" s="79">
        <v>2</v>
      </c>
      <c r="N10" s="79">
        <v>2</v>
      </c>
      <c r="O10" s="79">
        <v>2</v>
      </c>
      <c r="P10" s="79">
        <v>2</v>
      </c>
      <c r="Q10" s="79">
        <v>2</v>
      </c>
      <c r="R10" s="79">
        <v>2</v>
      </c>
      <c r="S10" s="79">
        <v>2</v>
      </c>
      <c r="T10" s="80">
        <v>2</v>
      </c>
      <c r="U10" s="210">
        <v>0</v>
      </c>
      <c r="V10" s="211">
        <v>0</v>
      </c>
      <c r="W10" s="212">
        <v>0</v>
      </c>
      <c r="X10" s="81">
        <v>2</v>
      </c>
      <c r="Y10" s="67">
        <v>4</v>
      </c>
      <c r="Z10" s="67">
        <v>2</v>
      </c>
      <c r="AA10" s="67">
        <v>2</v>
      </c>
      <c r="AB10" s="67">
        <v>2</v>
      </c>
      <c r="AC10" s="67">
        <v>0</v>
      </c>
      <c r="AD10" s="67">
        <v>2</v>
      </c>
      <c r="AE10" s="67">
        <v>2</v>
      </c>
      <c r="AF10" s="67">
        <v>2</v>
      </c>
      <c r="AG10" s="67">
        <v>2</v>
      </c>
      <c r="AH10" s="67">
        <v>2</v>
      </c>
      <c r="AI10" s="67">
        <v>0</v>
      </c>
      <c r="AJ10" s="67">
        <v>2</v>
      </c>
      <c r="AK10" s="67">
        <v>2</v>
      </c>
      <c r="AL10" s="67">
        <v>2</v>
      </c>
      <c r="AM10" s="67">
        <v>2</v>
      </c>
      <c r="AN10" s="67">
        <v>2</v>
      </c>
      <c r="AO10" s="68">
        <v>4</v>
      </c>
      <c r="AP10" s="213">
        <v>0</v>
      </c>
      <c r="AQ10" s="214">
        <v>0</v>
      </c>
      <c r="AR10" s="215">
        <v>0</v>
      </c>
      <c r="AS10" s="215">
        <v>0</v>
      </c>
      <c r="AT10" s="216">
        <v>0</v>
      </c>
      <c r="AU10" s="216">
        <v>0</v>
      </c>
      <c r="AV10" s="217">
        <v>0</v>
      </c>
      <c r="AW10" s="218">
        <v>0</v>
      </c>
      <c r="AX10" s="211">
        <v>0</v>
      </c>
      <c r="AY10" s="211">
        <v>0</v>
      </c>
      <c r="AZ10" s="211">
        <v>0</v>
      </c>
      <c r="BA10" s="211">
        <v>0</v>
      </c>
      <c r="BB10" s="211">
        <v>0</v>
      </c>
      <c r="BC10" s="211">
        <v>0</v>
      </c>
      <c r="BD10" s="211">
        <v>0</v>
      </c>
      <c r="BE10" s="212">
        <v>0</v>
      </c>
      <c r="BF10" s="209">
        <f t="shared" si="5"/>
        <v>68</v>
      </c>
    </row>
    <row r="11" spans="1:58" x14ac:dyDescent="0.25">
      <c r="A11" s="948"/>
      <c r="B11" s="933"/>
      <c r="C11" s="956"/>
      <c r="D11" s="208" t="s">
        <v>203</v>
      </c>
      <c r="E11" s="67">
        <v>0</v>
      </c>
      <c r="F11" s="67">
        <v>0</v>
      </c>
      <c r="G11" s="67">
        <v>0</v>
      </c>
      <c r="H11" s="67">
        <v>0</v>
      </c>
      <c r="I11" s="67">
        <v>0</v>
      </c>
      <c r="J11" s="67">
        <v>0</v>
      </c>
      <c r="K11" s="67">
        <v>0</v>
      </c>
      <c r="L11" s="67">
        <v>0</v>
      </c>
      <c r="M11" s="67">
        <v>0</v>
      </c>
      <c r="N11" s="67">
        <v>0</v>
      </c>
      <c r="O11" s="67">
        <v>0</v>
      </c>
      <c r="P11" s="67">
        <v>0</v>
      </c>
      <c r="Q11" s="67">
        <v>0</v>
      </c>
      <c r="R11" s="67">
        <v>0</v>
      </c>
      <c r="S11" s="67">
        <v>0</v>
      </c>
      <c r="T11" s="68">
        <v>0</v>
      </c>
      <c r="U11" s="210">
        <v>0</v>
      </c>
      <c r="V11" s="211">
        <v>0</v>
      </c>
      <c r="W11" s="212">
        <v>0</v>
      </c>
      <c r="X11" s="65">
        <v>0</v>
      </c>
      <c r="Y11" s="67">
        <v>0</v>
      </c>
      <c r="Z11" s="67">
        <v>0</v>
      </c>
      <c r="AA11" s="67">
        <v>0</v>
      </c>
      <c r="AB11" s="67">
        <v>0</v>
      </c>
      <c r="AC11" s="67">
        <v>0</v>
      </c>
      <c r="AD11" s="67">
        <v>0</v>
      </c>
      <c r="AE11" s="67">
        <v>0</v>
      </c>
      <c r="AF11" s="67">
        <v>0</v>
      </c>
      <c r="AG11" s="67">
        <v>0</v>
      </c>
      <c r="AH11" s="67">
        <v>0</v>
      </c>
      <c r="AI11" s="67">
        <v>0</v>
      </c>
      <c r="AJ11" s="67">
        <v>0</v>
      </c>
      <c r="AK11" s="67">
        <v>0</v>
      </c>
      <c r="AL11" s="67">
        <v>0</v>
      </c>
      <c r="AM11" s="67">
        <v>0</v>
      </c>
      <c r="AN11" s="67">
        <v>0</v>
      </c>
      <c r="AO11" s="68">
        <v>0</v>
      </c>
      <c r="AP11" s="213">
        <v>0</v>
      </c>
      <c r="AQ11" s="214">
        <v>0</v>
      </c>
      <c r="AR11" s="215">
        <v>0</v>
      </c>
      <c r="AS11" s="215">
        <v>0</v>
      </c>
      <c r="AT11" s="216">
        <v>0</v>
      </c>
      <c r="AU11" s="216">
        <v>0</v>
      </c>
      <c r="AV11" s="217">
        <v>0</v>
      </c>
      <c r="AW11" s="218">
        <v>0</v>
      </c>
      <c r="AX11" s="211">
        <v>0</v>
      </c>
      <c r="AY11" s="211">
        <v>0</v>
      </c>
      <c r="AZ11" s="211">
        <v>0</v>
      </c>
      <c r="BA11" s="211">
        <v>0</v>
      </c>
      <c r="BB11" s="211">
        <v>0</v>
      </c>
      <c r="BC11" s="211">
        <v>0</v>
      </c>
      <c r="BD11" s="211">
        <v>0</v>
      </c>
      <c r="BE11" s="212">
        <v>0</v>
      </c>
      <c r="BF11" s="209">
        <f t="shared" si="5"/>
        <v>0</v>
      </c>
    </row>
    <row r="12" spans="1:58" x14ac:dyDescent="0.25">
      <c r="A12" s="948"/>
      <c r="B12" s="955" t="s">
        <v>47</v>
      </c>
      <c r="C12" s="928" t="s">
        <v>33</v>
      </c>
      <c r="D12" s="208" t="s">
        <v>202</v>
      </c>
      <c r="E12" s="67">
        <v>2</v>
      </c>
      <c r="F12" s="79">
        <v>2</v>
      </c>
      <c r="G12" s="79">
        <v>2</v>
      </c>
      <c r="H12" s="79">
        <v>2</v>
      </c>
      <c r="I12" s="79">
        <v>2</v>
      </c>
      <c r="J12" s="79">
        <v>2</v>
      </c>
      <c r="K12" s="79">
        <v>2</v>
      </c>
      <c r="L12" s="79">
        <v>2</v>
      </c>
      <c r="M12" s="79">
        <v>2</v>
      </c>
      <c r="N12" s="79">
        <v>2</v>
      </c>
      <c r="O12" s="79">
        <v>2</v>
      </c>
      <c r="P12" s="79">
        <v>2</v>
      </c>
      <c r="Q12" s="79">
        <v>2</v>
      </c>
      <c r="R12" s="79">
        <v>2</v>
      </c>
      <c r="S12" s="79">
        <v>2</v>
      </c>
      <c r="T12" s="80">
        <v>2</v>
      </c>
      <c r="U12" s="210">
        <v>0</v>
      </c>
      <c r="V12" s="211">
        <v>0</v>
      </c>
      <c r="W12" s="212">
        <v>0</v>
      </c>
      <c r="X12" s="81">
        <v>2</v>
      </c>
      <c r="Y12" s="67">
        <v>2</v>
      </c>
      <c r="Z12" s="67">
        <v>2</v>
      </c>
      <c r="AA12" s="67">
        <v>2</v>
      </c>
      <c r="AB12" s="67">
        <v>2</v>
      </c>
      <c r="AC12" s="67">
        <v>2</v>
      </c>
      <c r="AD12" s="67">
        <v>2</v>
      </c>
      <c r="AE12" s="67">
        <v>2</v>
      </c>
      <c r="AF12" s="67">
        <v>2</v>
      </c>
      <c r="AG12" s="67">
        <v>2</v>
      </c>
      <c r="AH12" s="67">
        <v>2</v>
      </c>
      <c r="AI12" s="67">
        <v>2</v>
      </c>
      <c r="AJ12" s="67">
        <v>2</v>
      </c>
      <c r="AK12" s="67">
        <v>2</v>
      </c>
      <c r="AL12" s="67">
        <v>2</v>
      </c>
      <c r="AM12" s="67">
        <v>2</v>
      </c>
      <c r="AN12" s="67">
        <v>2</v>
      </c>
      <c r="AO12" s="68">
        <v>2</v>
      </c>
      <c r="AP12" s="213">
        <v>0</v>
      </c>
      <c r="AQ12" s="214">
        <v>0</v>
      </c>
      <c r="AR12" s="215">
        <v>0</v>
      </c>
      <c r="AS12" s="215">
        <v>0</v>
      </c>
      <c r="AT12" s="216">
        <v>0</v>
      </c>
      <c r="AU12" s="216">
        <v>0</v>
      </c>
      <c r="AV12" s="217">
        <v>0</v>
      </c>
      <c r="AW12" s="218">
        <v>0</v>
      </c>
      <c r="AX12" s="211">
        <v>0</v>
      </c>
      <c r="AY12" s="211">
        <v>0</v>
      </c>
      <c r="AZ12" s="211">
        <v>0</v>
      </c>
      <c r="BA12" s="211">
        <v>0</v>
      </c>
      <c r="BB12" s="211">
        <v>0</v>
      </c>
      <c r="BC12" s="211">
        <v>0</v>
      </c>
      <c r="BD12" s="211">
        <v>0</v>
      </c>
      <c r="BE12" s="212">
        <v>0</v>
      </c>
      <c r="BF12" s="209">
        <f t="shared" si="5"/>
        <v>68</v>
      </c>
    </row>
    <row r="13" spans="1:58" ht="15.75" thickBot="1" x14ac:dyDescent="0.3">
      <c r="A13" s="948"/>
      <c r="B13" s="933"/>
      <c r="C13" s="929"/>
      <c r="D13" s="219" t="s">
        <v>203</v>
      </c>
      <c r="E13" s="149">
        <v>2</v>
      </c>
      <c r="F13" s="149">
        <v>2</v>
      </c>
      <c r="G13" s="149">
        <v>2</v>
      </c>
      <c r="H13" s="149">
        <v>2</v>
      </c>
      <c r="I13" s="149">
        <v>2</v>
      </c>
      <c r="J13" s="149">
        <v>2</v>
      </c>
      <c r="K13" s="149">
        <v>2</v>
      </c>
      <c r="L13" s="149">
        <v>2</v>
      </c>
      <c r="M13" s="149">
        <v>2</v>
      </c>
      <c r="N13" s="149">
        <v>2</v>
      </c>
      <c r="O13" s="149">
        <v>2</v>
      </c>
      <c r="P13" s="149">
        <v>2</v>
      </c>
      <c r="Q13" s="149">
        <v>2</v>
      </c>
      <c r="R13" s="149">
        <v>2</v>
      </c>
      <c r="S13" s="149">
        <v>2</v>
      </c>
      <c r="T13" s="221">
        <v>2</v>
      </c>
      <c r="U13" s="222">
        <v>0</v>
      </c>
      <c r="V13" s="223">
        <v>0</v>
      </c>
      <c r="W13" s="224">
        <v>0</v>
      </c>
      <c r="X13" s="92">
        <v>2</v>
      </c>
      <c r="Y13" s="149">
        <v>2</v>
      </c>
      <c r="Z13" s="149">
        <v>2</v>
      </c>
      <c r="AA13" s="149">
        <v>2</v>
      </c>
      <c r="AB13" s="149">
        <v>2</v>
      </c>
      <c r="AC13" s="149">
        <v>2</v>
      </c>
      <c r="AD13" s="149">
        <v>2</v>
      </c>
      <c r="AE13" s="149">
        <v>2</v>
      </c>
      <c r="AF13" s="149">
        <v>2</v>
      </c>
      <c r="AG13" s="149">
        <v>2</v>
      </c>
      <c r="AH13" s="149">
        <v>2</v>
      </c>
      <c r="AI13" s="149">
        <v>2</v>
      </c>
      <c r="AJ13" s="149">
        <v>2</v>
      </c>
      <c r="AK13" s="149">
        <v>2</v>
      </c>
      <c r="AL13" s="149">
        <v>2</v>
      </c>
      <c r="AM13" s="149">
        <v>2</v>
      </c>
      <c r="AN13" s="149">
        <v>2</v>
      </c>
      <c r="AO13" s="221">
        <v>2</v>
      </c>
      <c r="AP13" s="225">
        <v>0</v>
      </c>
      <c r="AQ13" s="226">
        <v>0</v>
      </c>
      <c r="AR13" s="227">
        <v>0</v>
      </c>
      <c r="AS13" s="227">
        <v>0</v>
      </c>
      <c r="AT13" s="228">
        <v>0</v>
      </c>
      <c r="AU13" s="228">
        <v>0</v>
      </c>
      <c r="AV13" s="229">
        <v>0</v>
      </c>
      <c r="AW13" s="230">
        <v>0</v>
      </c>
      <c r="AX13" s="223">
        <v>0</v>
      </c>
      <c r="AY13" s="223">
        <v>0</v>
      </c>
      <c r="AZ13" s="223">
        <v>0</v>
      </c>
      <c r="BA13" s="223">
        <v>0</v>
      </c>
      <c r="BB13" s="223">
        <v>0</v>
      </c>
      <c r="BC13" s="223">
        <v>0</v>
      </c>
      <c r="BD13" s="223">
        <v>0</v>
      </c>
      <c r="BE13" s="224">
        <v>0</v>
      </c>
      <c r="BF13" s="220">
        <f t="shared" si="5"/>
        <v>68</v>
      </c>
    </row>
    <row r="14" spans="1:58" x14ac:dyDescent="0.25">
      <c r="A14" s="948"/>
      <c r="B14" s="939" t="s">
        <v>54</v>
      </c>
      <c r="C14" s="941" t="s">
        <v>55</v>
      </c>
      <c r="D14" s="106" t="s">
        <v>202</v>
      </c>
      <c r="E14" s="113">
        <f>E16+E18+E20+E22+E24+E26</f>
        <v>14</v>
      </c>
      <c r="F14" s="113">
        <f t="shared" ref="F14:BD14" si="6">F16+F18+F20+F22+F24+F26</f>
        <v>12</v>
      </c>
      <c r="G14" s="113">
        <f t="shared" si="6"/>
        <v>15</v>
      </c>
      <c r="H14" s="113">
        <f t="shared" si="6"/>
        <v>14</v>
      </c>
      <c r="I14" s="113">
        <f t="shared" si="6"/>
        <v>14</v>
      </c>
      <c r="J14" s="113">
        <f t="shared" si="6"/>
        <v>15</v>
      </c>
      <c r="K14" s="113">
        <f t="shared" si="6"/>
        <v>14</v>
      </c>
      <c r="L14" s="113">
        <f t="shared" si="6"/>
        <v>14</v>
      </c>
      <c r="M14" s="113">
        <f t="shared" si="6"/>
        <v>15</v>
      </c>
      <c r="N14" s="113">
        <f t="shared" si="6"/>
        <v>14</v>
      </c>
      <c r="O14" s="113">
        <f t="shared" si="6"/>
        <v>14</v>
      </c>
      <c r="P14" s="113">
        <f t="shared" si="6"/>
        <v>15</v>
      </c>
      <c r="Q14" s="113">
        <f t="shared" si="6"/>
        <v>14</v>
      </c>
      <c r="R14" s="113">
        <f t="shared" si="6"/>
        <v>14</v>
      </c>
      <c r="S14" s="113">
        <f t="shared" si="6"/>
        <v>14</v>
      </c>
      <c r="T14" s="113">
        <f t="shared" si="6"/>
        <v>14</v>
      </c>
      <c r="U14" s="113">
        <f t="shared" si="6"/>
        <v>0</v>
      </c>
      <c r="V14" s="113">
        <f t="shared" si="6"/>
        <v>0</v>
      </c>
      <c r="W14" s="113">
        <f t="shared" si="6"/>
        <v>0</v>
      </c>
      <c r="X14" s="113">
        <f t="shared" si="6"/>
        <v>7</v>
      </c>
      <c r="Y14" s="113">
        <f t="shared" si="6"/>
        <v>6</v>
      </c>
      <c r="Z14" s="113">
        <f t="shared" si="6"/>
        <v>8</v>
      </c>
      <c r="AA14" s="113">
        <f t="shared" si="6"/>
        <v>8</v>
      </c>
      <c r="AB14" s="113">
        <f t="shared" si="6"/>
        <v>9</v>
      </c>
      <c r="AC14" s="113">
        <f t="shared" si="6"/>
        <v>9</v>
      </c>
      <c r="AD14" s="113">
        <f t="shared" si="6"/>
        <v>8</v>
      </c>
      <c r="AE14" s="113">
        <f t="shared" si="6"/>
        <v>9</v>
      </c>
      <c r="AF14" s="113">
        <f t="shared" si="6"/>
        <v>9</v>
      </c>
      <c r="AG14" s="113">
        <f t="shared" si="6"/>
        <v>9</v>
      </c>
      <c r="AH14" s="113">
        <f t="shared" si="6"/>
        <v>8</v>
      </c>
      <c r="AI14" s="113">
        <f t="shared" si="6"/>
        <v>9</v>
      </c>
      <c r="AJ14" s="113">
        <f t="shared" si="6"/>
        <v>9</v>
      </c>
      <c r="AK14" s="113">
        <f t="shared" si="6"/>
        <v>9</v>
      </c>
      <c r="AL14" s="113">
        <f t="shared" si="6"/>
        <v>9</v>
      </c>
      <c r="AM14" s="113">
        <f t="shared" si="6"/>
        <v>9</v>
      </c>
      <c r="AN14" s="113">
        <f t="shared" si="6"/>
        <v>7</v>
      </c>
      <c r="AO14" s="113">
        <f t="shared" si="6"/>
        <v>4</v>
      </c>
      <c r="AP14" s="113">
        <f t="shared" si="6"/>
        <v>0</v>
      </c>
      <c r="AQ14" s="113">
        <f t="shared" si="6"/>
        <v>0</v>
      </c>
      <c r="AR14" s="113">
        <f t="shared" si="6"/>
        <v>0</v>
      </c>
      <c r="AS14" s="113">
        <f t="shared" si="6"/>
        <v>0</v>
      </c>
      <c r="AT14" s="113">
        <f t="shared" si="6"/>
        <v>0</v>
      </c>
      <c r="AU14" s="113">
        <f t="shared" si="6"/>
        <v>0</v>
      </c>
      <c r="AV14" s="113">
        <f t="shared" si="6"/>
        <v>0</v>
      </c>
      <c r="AW14" s="113">
        <f t="shared" si="6"/>
        <v>0</v>
      </c>
      <c r="AX14" s="113">
        <f t="shared" si="6"/>
        <v>0</v>
      </c>
      <c r="AY14" s="113">
        <f t="shared" si="6"/>
        <v>0</v>
      </c>
      <c r="AZ14" s="113">
        <f t="shared" si="6"/>
        <v>0</v>
      </c>
      <c r="BA14" s="113">
        <f t="shared" si="6"/>
        <v>0</v>
      </c>
      <c r="BB14" s="113">
        <f t="shared" si="6"/>
        <v>0</v>
      </c>
      <c r="BC14" s="113">
        <f t="shared" si="6"/>
        <v>0</v>
      </c>
      <c r="BD14" s="113">
        <f t="shared" si="6"/>
        <v>0</v>
      </c>
      <c r="BE14" s="108">
        <f t="shared" ref="BE14:BF15" si="7">BE16+BE18+BE20+BE22+BE24+BE26</f>
        <v>0</v>
      </c>
      <c r="BF14" s="193">
        <f t="shared" si="7"/>
        <v>372</v>
      </c>
    </row>
    <row r="15" spans="1:58" ht="15.75" thickBot="1" x14ac:dyDescent="0.3">
      <c r="A15" s="948"/>
      <c r="B15" s="940"/>
      <c r="C15" s="957"/>
      <c r="D15" s="194" t="s">
        <v>203</v>
      </c>
      <c r="E15" s="195">
        <f>E17+E19+E21+E23+E25+E27</f>
        <v>7</v>
      </c>
      <c r="F15" s="195">
        <f t="shared" ref="F15:BD15" si="8">F17+F19+F21+F23+F25+F27</f>
        <v>6</v>
      </c>
      <c r="G15" s="195">
        <f t="shared" si="8"/>
        <v>7</v>
      </c>
      <c r="H15" s="195">
        <f t="shared" si="8"/>
        <v>7</v>
      </c>
      <c r="I15" s="195">
        <f t="shared" si="8"/>
        <v>7</v>
      </c>
      <c r="J15" s="195">
        <f t="shared" si="8"/>
        <v>8</v>
      </c>
      <c r="K15" s="195">
        <f t="shared" si="8"/>
        <v>7</v>
      </c>
      <c r="L15" s="195">
        <f t="shared" si="8"/>
        <v>7</v>
      </c>
      <c r="M15" s="195">
        <f t="shared" si="8"/>
        <v>7</v>
      </c>
      <c r="N15" s="195">
        <f t="shared" si="8"/>
        <v>7</v>
      </c>
      <c r="O15" s="195">
        <f t="shared" si="8"/>
        <v>7</v>
      </c>
      <c r="P15" s="195">
        <f t="shared" si="8"/>
        <v>8</v>
      </c>
      <c r="Q15" s="195">
        <f t="shared" si="8"/>
        <v>7</v>
      </c>
      <c r="R15" s="195">
        <f t="shared" si="8"/>
        <v>7</v>
      </c>
      <c r="S15" s="195">
        <f t="shared" si="8"/>
        <v>7</v>
      </c>
      <c r="T15" s="195">
        <f t="shared" si="8"/>
        <v>7</v>
      </c>
      <c r="U15" s="195">
        <f t="shared" si="8"/>
        <v>0</v>
      </c>
      <c r="V15" s="195">
        <f t="shared" si="8"/>
        <v>0</v>
      </c>
      <c r="W15" s="195">
        <f t="shared" si="8"/>
        <v>0</v>
      </c>
      <c r="X15" s="195">
        <f t="shared" si="8"/>
        <v>3</v>
      </c>
      <c r="Y15" s="195">
        <f t="shared" si="8"/>
        <v>3</v>
      </c>
      <c r="Z15" s="195">
        <f t="shared" si="8"/>
        <v>4</v>
      </c>
      <c r="AA15" s="195">
        <f t="shared" si="8"/>
        <v>5</v>
      </c>
      <c r="AB15" s="195">
        <f t="shared" si="8"/>
        <v>4</v>
      </c>
      <c r="AC15" s="195">
        <f t="shared" si="8"/>
        <v>4</v>
      </c>
      <c r="AD15" s="195">
        <f t="shared" si="8"/>
        <v>3</v>
      </c>
      <c r="AE15" s="195">
        <f t="shared" si="8"/>
        <v>6</v>
      </c>
      <c r="AF15" s="195">
        <f t="shared" si="8"/>
        <v>3</v>
      </c>
      <c r="AG15" s="195">
        <f t="shared" si="8"/>
        <v>5</v>
      </c>
      <c r="AH15" s="195">
        <f t="shared" si="8"/>
        <v>4</v>
      </c>
      <c r="AI15" s="195">
        <f t="shared" si="8"/>
        <v>5</v>
      </c>
      <c r="AJ15" s="195">
        <f t="shared" si="8"/>
        <v>4</v>
      </c>
      <c r="AK15" s="195">
        <f t="shared" si="8"/>
        <v>5</v>
      </c>
      <c r="AL15" s="195">
        <f t="shared" si="8"/>
        <v>4</v>
      </c>
      <c r="AM15" s="195">
        <f t="shared" si="8"/>
        <v>5</v>
      </c>
      <c r="AN15" s="195">
        <f t="shared" si="8"/>
        <v>3</v>
      </c>
      <c r="AO15" s="195">
        <f t="shared" si="8"/>
        <v>3</v>
      </c>
      <c r="AP15" s="195">
        <f t="shared" si="8"/>
        <v>0</v>
      </c>
      <c r="AQ15" s="195">
        <f t="shared" si="8"/>
        <v>0</v>
      </c>
      <c r="AR15" s="195">
        <f t="shared" si="8"/>
        <v>0</v>
      </c>
      <c r="AS15" s="195">
        <f t="shared" si="8"/>
        <v>0</v>
      </c>
      <c r="AT15" s="195">
        <f t="shared" si="8"/>
        <v>0</v>
      </c>
      <c r="AU15" s="195">
        <f t="shared" si="8"/>
        <v>0</v>
      </c>
      <c r="AV15" s="195">
        <f t="shared" si="8"/>
        <v>0</v>
      </c>
      <c r="AW15" s="195">
        <f t="shared" si="8"/>
        <v>0</v>
      </c>
      <c r="AX15" s="195">
        <f t="shared" si="8"/>
        <v>0</v>
      </c>
      <c r="AY15" s="195">
        <f t="shared" si="8"/>
        <v>0</v>
      </c>
      <c r="AZ15" s="195">
        <f t="shared" si="8"/>
        <v>0</v>
      </c>
      <c r="BA15" s="195">
        <f t="shared" si="8"/>
        <v>0</v>
      </c>
      <c r="BB15" s="195">
        <f t="shared" si="8"/>
        <v>0</v>
      </c>
      <c r="BC15" s="195">
        <f t="shared" si="8"/>
        <v>0</v>
      </c>
      <c r="BD15" s="195">
        <f t="shared" si="8"/>
        <v>0</v>
      </c>
      <c r="BE15" s="197">
        <f t="shared" si="7"/>
        <v>0</v>
      </c>
      <c r="BF15" s="198">
        <f t="shared" si="7"/>
        <v>186</v>
      </c>
    </row>
    <row r="16" spans="1:58" x14ac:dyDescent="0.25">
      <c r="A16" s="948"/>
      <c r="B16" s="934" t="s">
        <v>58</v>
      </c>
      <c r="C16" s="935" t="s">
        <v>59</v>
      </c>
      <c r="D16" s="199" t="s">
        <v>202</v>
      </c>
      <c r="E16" s="180">
        <v>2</v>
      </c>
      <c r="F16" s="183">
        <v>2</v>
      </c>
      <c r="G16" s="183">
        <v>2</v>
      </c>
      <c r="H16" s="183">
        <v>2</v>
      </c>
      <c r="I16" s="183">
        <v>2</v>
      </c>
      <c r="J16" s="183">
        <v>2</v>
      </c>
      <c r="K16" s="183">
        <v>2</v>
      </c>
      <c r="L16" s="183">
        <v>2</v>
      </c>
      <c r="M16" s="183">
        <v>2</v>
      </c>
      <c r="N16" s="183">
        <v>2</v>
      </c>
      <c r="O16" s="183">
        <v>2</v>
      </c>
      <c r="P16" s="183">
        <v>2</v>
      </c>
      <c r="Q16" s="183">
        <v>2</v>
      </c>
      <c r="R16" s="183">
        <v>2</v>
      </c>
      <c r="S16" s="183">
        <v>2</v>
      </c>
      <c r="T16" s="184">
        <v>2</v>
      </c>
      <c r="U16" s="201">
        <v>0</v>
      </c>
      <c r="V16" s="78">
        <v>0</v>
      </c>
      <c r="W16" s="71">
        <v>0</v>
      </c>
      <c r="X16" s="182">
        <v>2</v>
      </c>
      <c r="Y16" s="180">
        <v>2</v>
      </c>
      <c r="Z16" s="182">
        <v>2</v>
      </c>
      <c r="AA16" s="180">
        <v>2</v>
      </c>
      <c r="AB16" s="182">
        <v>2</v>
      </c>
      <c r="AC16" s="180">
        <v>2</v>
      </c>
      <c r="AD16" s="182">
        <v>2</v>
      </c>
      <c r="AE16" s="180">
        <v>2</v>
      </c>
      <c r="AF16" s="182">
        <v>2</v>
      </c>
      <c r="AG16" s="180">
        <v>2</v>
      </c>
      <c r="AH16" s="182">
        <v>2</v>
      </c>
      <c r="AI16" s="180">
        <v>2</v>
      </c>
      <c r="AJ16" s="182">
        <v>2</v>
      </c>
      <c r="AK16" s="180">
        <v>2</v>
      </c>
      <c r="AL16" s="182">
        <v>2</v>
      </c>
      <c r="AM16" s="180">
        <v>2</v>
      </c>
      <c r="AN16" s="182">
        <v>2</v>
      </c>
      <c r="AO16" s="180">
        <v>2</v>
      </c>
      <c r="AP16" s="202">
        <v>0</v>
      </c>
      <c r="AQ16" s="203">
        <v>0</v>
      </c>
      <c r="AR16" s="204">
        <v>0</v>
      </c>
      <c r="AS16" s="204">
        <v>0</v>
      </c>
      <c r="AT16" s="205">
        <v>0</v>
      </c>
      <c r="AU16" s="205">
        <v>0</v>
      </c>
      <c r="AV16" s="206">
        <v>0</v>
      </c>
      <c r="AW16" s="207">
        <v>0</v>
      </c>
      <c r="AX16" s="78">
        <v>0</v>
      </c>
      <c r="AY16" s="78">
        <v>0</v>
      </c>
      <c r="AZ16" s="78">
        <v>0</v>
      </c>
      <c r="BA16" s="78">
        <v>0</v>
      </c>
      <c r="BB16" s="78">
        <v>0</v>
      </c>
      <c r="BC16" s="78">
        <v>0</v>
      </c>
      <c r="BD16" s="78">
        <v>0</v>
      </c>
      <c r="BE16" s="78">
        <v>0</v>
      </c>
      <c r="BF16" s="200">
        <f t="shared" si="5"/>
        <v>68</v>
      </c>
    </row>
    <row r="17" spans="1:58" x14ac:dyDescent="0.25">
      <c r="A17" s="948"/>
      <c r="B17" s="943"/>
      <c r="C17" s="928"/>
      <c r="D17" s="208" t="s">
        <v>203</v>
      </c>
      <c r="E17" s="66">
        <v>1</v>
      </c>
      <c r="F17" s="86">
        <v>1</v>
      </c>
      <c r="G17" s="86">
        <v>1</v>
      </c>
      <c r="H17" s="86">
        <v>1</v>
      </c>
      <c r="I17" s="86">
        <v>1</v>
      </c>
      <c r="J17" s="86">
        <v>1</v>
      </c>
      <c r="K17" s="86">
        <v>1</v>
      </c>
      <c r="L17" s="86">
        <v>1</v>
      </c>
      <c r="M17" s="86">
        <v>1</v>
      </c>
      <c r="N17" s="86">
        <v>1</v>
      </c>
      <c r="O17" s="86">
        <v>1</v>
      </c>
      <c r="P17" s="86">
        <v>1</v>
      </c>
      <c r="Q17" s="86">
        <v>1</v>
      </c>
      <c r="R17" s="86">
        <v>1</v>
      </c>
      <c r="S17" s="86">
        <v>1</v>
      </c>
      <c r="T17" s="87">
        <v>1</v>
      </c>
      <c r="U17" s="210">
        <v>0</v>
      </c>
      <c r="V17" s="211">
        <v>0</v>
      </c>
      <c r="W17" s="212">
        <v>0</v>
      </c>
      <c r="X17" s="72">
        <v>1</v>
      </c>
      <c r="Y17" s="66">
        <v>1</v>
      </c>
      <c r="Z17" s="72">
        <v>1</v>
      </c>
      <c r="AA17" s="66">
        <v>1</v>
      </c>
      <c r="AB17" s="72">
        <v>1</v>
      </c>
      <c r="AC17" s="66">
        <v>1</v>
      </c>
      <c r="AD17" s="72">
        <v>1</v>
      </c>
      <c r="AE17" s="66">
        <v>1</v>
      </c>
      <c r="AF17" s="72">
        <v>1</v>
      </c>
      <c r="AG17" s="66">
        <v>1</v>
      </c>
      <c r="AH17" s="72">
        <v>1</v>
      </c>
      <c r="AI17" s="66">
        <v>1</v>
      </c>
      <c r="AJ17" s="72">
        <v>1</v>
      </c>
      <c r="AK17" s="66">
        <v>1</v>
      </c>
      <c r="AL17" s="72">
        <v>1</v>
      </c>
      <c r="AM17" s="66">
        <v>1</v>
      </c>
      <c r="AN17" s="72">
        <v>1</v>
      </c>
      <c r="AO17" s="66">
        <v>1</v>
      </c>
      <c r="AP17" s="213">
        <v>0</v>
      </c>
      <c r="AQ17" s="214">
        <v>0</v>
      </c>
      <c r="AR17" s="215">
        <v>0</v>
      </c>
      <c r="AS17" s="215">
        <v>0</v>
      </c>
      <c r="AT17" s="216">
        <v>0</v>
      </c>
      <c r="AU17" s="216">
        <v>0</v>
      </c>
      <c r="AV17" s="217">
        <v>0</v>
      </c>
      <c r="AW17" s="218">
        <v>0</v>
      </c>
      <c r="AX17" s="211">
        <v>0</v>
      </c>
      <c r="AY17" s="211">
        <v>0</v>
      </c>
      <c r="AZ17" s="211">
        <v>0</v>
      </c>
      <c r="BA17" s="211">
        <v>0</v>
      </c>
      <c r="BB17" s="211">
        <v>0</v>
      </c>
      <c r="BC17" s="211">
        <v>0</v>
      </c>
      <c r="BD17" s="211">
        <v>0</v>
      </c>
      <c r="BE17" s="211">
        <v>0</v>
      </c>
      <c r="BF17" s="209">
        <f t="shared" si="5"/>
        <v>34</v>
      </c>
    </row>
    <row r="18" spans="1:58" x14ac:dyDescent="0.25">
      <c r="A18" s="948"/>
      <c r="B18" s="933" t="s">
        <v>62</v>
      </c>
      <c r="C18" s="929" t="s">
        <v>230</v>
      </c>
      <c r="D18" s="208" t="s">
        <v>202</v>
      </c>
      <c r="E18" s="66">
        <v>2</v>
      </c>
      <c r="F18" s="66">
        <v>0</v>
      </c>
      <c r="G18" s="66">
        <v>2</v>
      </c>
      <c r="H18" s="66">
        <v>2</v>
      </c>
      <c r="I18" s="66">
        <v>2</v>
      </c>
      <c r="J18" s="66">
        <v>2</v>
      </c>
      <c r="K18" s="66">
        <v>2</v>
      </c>
      <c r="L18" s="66">
        <v>2</v>
      </c>
      <c r="M18" s="66">
        <v>2</v>
      </c>
      <c r="N18" s="66">
        <v>2</v>
      </c>
      <c r="O18" s="66">
        <v>2</v>
      </c>
      <c r="P18" s="66">
        <v>2</v>
      </c>
      <c r="Q18" s="66">
        <v>2</v>
      </c>
      <c r="R18" s="66">
        <v>2</v>
      </c>
      <c r="S18" s="66">
        <v>2</v>
      </c>
      <c r="T18" s="73">
        <v>2</v>
      </c>
      <c r="U18" s="210">
        <v>0</v>
      </c>
      <c r="V18" s="211">
        <v>0</v>
      </c>
      <c r="W18" s="212">
        <v>0</v>
      </c>
      <c r="X18" s="72">
        <v>0</v>
      </c>
      <c r="Y18" s="86">
        <v>0</v>
      </c>
      <c r="Z18" s="86">
        <v>2</v>
      </c>
      <c r="AA18" s="86">
        <v>2</v>
      </c>
      <c r="AB18" s="86">
        <v>2</v>
      </c>
      <c r="AC18" s="86">
        <v>2</v>
      </c>
      <c r="AD18" s="86">
        <v>2</v>
      </c>
      <c r="AE18" s="86">
        <v>2</v>
      </c>
      <c r="AF18" s="86">
        <v>2</v>
      </c>
      <c r="AG18" s="86">
        <v>2</v>
      </c>
      <c r="AH18" s="86">
        <v>2</v>
      </c>
      <c r="AI18" s="86">
        <v>2</v>
      </c>
      <c r="AJ18" s="86">
        <v>2</v>
      </c>
      <c r="AK18" s="86">
        <v>2</v>
      </c>
      <c r="AL18" s="86">
        <v>2</v>
      </c>
      <c r="AM18" s="86">
        <v>2</v>
      </c>
      <c r="AN18" s="86">
        <v>2</v>
      </c>
      <c r="AO18" s="87">
        <v>0</v>
      </c>
      <c r="AP18" s="213">
        <v>0</v>
      </c>
      <c r="AQ18" s="214">
        <v>0</v>
      </c>
      <c r="AR18" s="215">
        <v>0</v>
      </c>
      <c r="AS18" s="215">
        <v>0</v>
      </c>
      <c r="AT18" s="216">
        <v>0</v>
      </c>
      <c r="AU18" s="216">
        <v>0</v>
      </c>
      <c r="AV18" s="217">
        <v>0</v>
      </c>
      <c r="AW18" s="218">
        <v>0</v>
      </c>
      <c r="AX18" s="211">
        <v>0</v>
      </c>
      <c r="AY18" s="211">
        <v>0</v>
      </c>
      <c r="AZ18" s="211">
        <v>0</v>
      </c>
      <c r="BA18" s="211">
        <v>0</v>
      </c>
      <c r="BB18" s="211">
        <v>0</v>
      </c>
      <c r="BC18" s="211">
        <v>0</v>
      </c>
      <c r="BD18" s="211">
        <v>0</v>
      </c>
      <c r="BE18" s="211">
        <v>0</v>
      </c>
      <c r="BF18" s="209">
        <f t="shared" si="5"/>
        <v>60</v>
      </c>
    </row>
    <row r="19" spans="1:58" x14ac:dyDescent="0.25">
      <c r="A19" s="948"/>
      <c r="B19" s="943"/>
      <c r="C19" s="928"/>
      <c r="D19" s="208" t="s">
        <v>203</v>
      </c>
      <c r="E19" s="66">
        <v>1</v>
      </c>
      <c r="F19" s="66">
        <v>0</v>
      </c>
      <c r="G19" s="66">
        <v>1</v>
      </c>
      <c r="H19" s="66">
        <v>1</v>
      </c>
      <c r="I19" s="66">
        <v>1</v>
      </c>
      <c r="J19" s="66">
        <v>1</v>
      </c>
      <c r="K19" s="66">
        <v>1</v>
      </c>
      <c r="L19" s="66">
        <v>1</v>
      </c>
      <c r="M19" s="66">
        <v>1</v>
      </c>
      <c r="N19" s="66">
        <v>1</v>
      </c>
      <c r="O19" s="66">
        <v>1</v>
      </c>
      <c r="P19" s="66">
        <v>1</v>
      </c>
      <c r="Q19" s="86">
        <v>1</v>
      </c>
      <c r="R19" s="86">
        <v>1</v>
      </c>
      <c r="S19" s="86">
        <v>1</v>
      </c>
      <c r="T19" s="87">
        <v>1</v>
      </c>
      <c r="U19" s="210">
        <v>0</v>
      </c>
      <c r="V19" s="211">
        <v>0</v>
      </c>
      <c r="W19" s="212">
        <v>0</v>
      </c>
      <c r="X19" s="72">
        <v>0</v>
      </c>
      <c r="Y19" s="66">
        <v>0</v>
      </c>
      <c r="Z19" s="66">
        <v>1</v>
      </c>
      <c r="AA19" s="66">
        <v>1</v>
      </c>
      <c r="AB19" s="66">
        <v>1</v>
      </c>
      <c r="AC19" s="66">
        <v>1</v>
      </c>
      <c r="AD19" s="66">
        <v>1</v>
      </c>
      <c r="AE19" s="66">
        <v>1</v>
      </c>
      <c r="AF19" s="66">
        <v>0</v>
      </c>
      <c r="AG19" s="66">
        <v>1</v>
      </c>
      <c r="AH19" s="66">
        <v>1</v>
      </c>
      <c r="AI19" s="66">
        <v>1</v>
      </c>
      <c r="AJ19" s="66">
        <v>1</v>
      </c>
      <c r="AK19" s="66">
        <v>1</v>
      </c>
      <c r="AL19" s="66">
        <v>1</v>
      </c>
      <c r="AM19" s="66">
        <v>1</v>
      </c>
      <c r="AN19" s="66">
        <v>1</v>
      </c>
      <c r="AO19" s="73">
        <v>1</v>
      </c>
      <c r="AP19" s="213">
        <v>0</v>
      </c>
      <c r="AQ19" s="214">
        <v>0</v>
      </c>
      <c r="AR19" s="215">
        <v>0</v>
      </c>
      <c r="AS19" s="215">
        <v>0</v>
      </c>
      <c r="AT19" s="216">
        <v>0</v>
      </c>
      <c r="AU19" s="216">
        <v>0</v>
      </c>
      <c r="AV19" s="217">
        <v>0</v>
      </c>
      <c r="AW19" s="218">
        <v>0</v>
      </c>
      <c r="AX19" s="211">
        <v>0</v>
      </c>
      <c r="AY19" s="211">
        <v>0</v>
      </c>
      <c r="AZ19" s="211">
        <v>0</v>
      </c>
      <c r="BA19" s="211">
        <v>0</v>
      </c>
      <c r="BB19" s="211">
        <v>0</v>
      </c>
      <c r="BC19" s="211">
        <v>0</v>
      </c>
      <c r="BD19" s="211">
        <v>0</v>
      </c>
      <c r="BE19" s="211">
        <v>0</v>
      </c>
      <c r="BF19" s="209">
        <f t="shared" si="5"/>
        <v>30</v>
      </c>
    </row>
    <row r="20" spans="1:58" x14ac:dyDescent="0.25">
      <c r="A20" s="948"/>
      <c r="B20" s="933" t="s">
        <v>72</v>
      </c>
      <c r="C20" s="929" t="s">
        <v>231</v>
      </c>
      <c r="D20" s="208" t="s">
        <v>202</v>
      </c>
      <c r="E20" s="66">
        <v>3</v>
      </c>
      <c r="F20" s="66">
        <v>3</v>
      </c>
      <c r="G20" s="66">
        <v>3</v>
      </c>
      <c r="H20" s="66">
        <v>3</v>
      </c>
      <c r="I20" s="66">
        <v>3</v>
      </c>
      <c r="J20" s="66">
        <v>3</v>
      </c>
      <c r="K20" s="66">
        <v>3</v>
      </c>
      <c r="L20" s="66">
        <v>3</v>
      </c>
      <c r="M20" s="66">
        <v>3</v>
      </c>
      <c r="N20" s="66">
        <v>3</v>
      </c>
      <c r="O20" s="66">
        <v>3</v>
      </c>
      <c r="P20" s="66">
        <v>3</v>
      </c>
      <c r="Q20" s="66">
        <v>3</v>
      </c>
      <c r="R20" s="66">
        <v>3</v>
      </c>
      <c r="S20" s="66">
        <v>3</v>
      </c>
      <c r="T20" s="73">
        <v>3</v>
      </c>
      <c r="U20" s="210">
        <v>0</v>
      </c>
      <c r="V20" s="211">
        <v>0</v>
      </c>
      <c r="W20" s="212">
        <v>0</v>
      </c>
      <c r="X20" s="72">
        <v>0</v>
      </c>
      <c r="Y20" s="86">
        <v>0</v>
      </c>
      <c r="Z20" s="86">
        <v>0</v>
      </c>
      <c r="AA20" s="86">
        <v>0</v>
      </c>
      <c r="AB20" s="86">
        <v>0</v>
      </c>
      <c r="AC20" s="86">
        <v>0</v>
      </c>
      <c r="AD20" s="86">
        <v>0</v>
      </c>
      <c r="AE20" s="86">
        <v>0</v>
      </c>
      <c r="AF20" s="86">
        <v>0</v>
      </c>
      <c r="AG20" s="86">
        <v>0</v>
      </c>
      <c r="AH20" s="86">
        <v>0</v>
      </c>
      <c r="AI20" s="86">
        <v>0</v>
      </c>
      <c r="AJ20" s="86">
        <v>0</v>
      </c>
      <c r="AK20" s="86">
        <v>0</v>
      </c>
      <c r="AL20" s="86">
        <v>0</v>
      </c>
      <c r="AM20" s="86">
        <v>0</v>
      </c>
      <c r="AN20" s="86">
        <v>0</v>
      </c>
      <c r="AO20" s="87">
        <v>0</v>
      </c>
      <c r="AP20" s="213">
        <v>0</v>
      </c>
      <c r="AQ20" s="214">
        <v>0</v>
      </c>
      <c r="AR20" s="215">
        <v>0</v>
      </c>
      <c r="AS20" s="215">
        <v>0</v>
      </c>
      <c r="AT20" s="216">
        <v>0</v>
      </c>
      <c r="AU20" s="216">
        <v>0</v>
      </c>
      <c r="AV20" s="217">
        <v>0</v>
      </c>
      <c r="AW20" s="218">
        <v>0</v>
      </c>
      <c r="AX20" s="211">
        <v>0</v>
      </c>
      <c r="AY20" s="211">
        <v>0</v>
      </c>
      <c r="AZ20" s="211">
        <v>0</v>
      </c>
      <c r="BA20" s="211">
        <v>0</v>
      </c>
      <c r="BB20" s="211">
        <v>0</v>
      </c>
      <c r="BC20" s="211">
        <v>0</v>
      </c>
      <c r="BD20" s="211">
        <v>0</v>
      </c>
      <c r="BE20" s="211">
        <v>0</v>
      </c>
      <c r="BF20" s="209">
        <f t="shared" si="5"/>
        <v>48</v>
      </c>
    </row>
    <row r="21" spans="1:58" x14ac:dyDescent="0.25">
      <c r="A21" s="948"/>
      <c r="B21" s="943"/>
      <c r="C21" s="928"/>
      <c r="D21" s="208" t="s">
        <v>203</v>
      </c>
      <c r="E21" s="66">
        <v>1</v>
      </c>
      <c r="F21" s="66">
        <v>2</v>
      </c>
      <c r="G21" s="66">
        <v>1</v>
      </c>
      <c r="H21" s="66">
        <v>2</v>
      </c>
      <c r="I21" s="66">
        <v>1</v>
      </c>
      <c r="J21" s="66">
        <v>2</v>
      </c>
      <c r="K21" s="66">
        <v>1</v>
      </c>
      <c r="L21" s="66">
        <v>2</v>
      </c>
      <c r="M21" s="66">
        <v>1</v>
      </c>
      <c r="N21" s="66">
        <v>2</v>
      </c>
      <c r="O21" s="66">
        <v>1</v>
      </c>
      <c r="P21" s="66">
        <v>2</v>
      </c>
      <c r="Q21" s="66">
        <v>1</v>
      </c>
      <c r="R21" s="66">
        <v>2</v>
      </c>
      <c r="S21" s="66">
        <v>1</v>
      </c>
      <c r="T21" s="73">
        <v>2</v>
      </c>
      <c r="U21" s="210">
        <v>0</v>
      </c>
      <c r="V21" s="211">
        <v>0</v>
      </c>
      <c r="W21" s="212">
        <v>0</v>
      </c>
      <c r="X21" s="72">
        <v>0</v>
      </c>
      <c r="Y21" s="86">
        <v>0</v>
      </c>
      <c r="Z21" s="86">
        <v>0</v>
      </c>
      <c r="AA21" s="86">
        <v>0</v>
      </c>
      <c r="AB21" s="86">
        <v>0</v>
      </c>
      <c r="AC21" s="86">
        <v>0</v>
      </c>
      <c r="AD21" s="86">
        <v>0</v>
      </c>
      <c r="AE21" s="86">
        <v>0</v>
      </c>
      <c r="AF21" s="86">
        <v>0</v>
      </c>
      <c r="AG21" s="86">
        <v>0</v>
      </c>
      <c r="AH21" s="86">
        <v>0</v>
      </c>
      <c r="AI21" s="86">
        <v>0</v>
      </c>
      <c r="AJ21" s="86">
        <v>0</v>
      </c>
      <c r="AK21" s="86">
        <v>0</v>
      </c>
      <c r="AL21" s="86">
        <v>0</v>
      </c>
      <c r="AM21" s="86">
        <v>0</v>
      </c>
      <c r="AN21" s="86">
        <v>0</v>
      </c>
      <c r="AO21" s="87">
        <v>0</v>
      </c>
      <c r="AP21" s="213">
        <v>0</v>
      </c>
      <c r="AQ21" s="214">
        <v>0</v>
      </c>
      <c r="AR21" s="215">
        <v>0</v>
      </c>
      <c r="AS21" s="215">
        <v>0</v>
      </c>
      <c r="AT21" s="216">
        <v>0</v>
      </c>
      <c r="AU21" s="216">
        <v>0</v>
      </c>
      <c r="AV21" s="217">
        <v>0</v>
      </c>
      <c r="AW21" s="218">
        <v>0</v>
      </c>
      <c r="AX21" s="211">
        <v>0</v>
      </c>
      <c r="AY21" s="211">
        <v>0</v>
      </c>
      <c r="AZ21" s="211">
        <v>0</v>
      </c>
      <c r="BA21" s="211">
        <v>0</v>
      </c>
      <c r="BB21" s="211">
        <v>0</v>
      </c>
      <c r="BC21" s="211">
        <v>0</v>
      </c>
      <c r="BD21" s="211">
        <v>0</v>
      </c>
      <c r="BE21" s="211">
        <v>0</v>
      </c>
      <c r="BF21" s="209">
        <f t="shared" si="5"/>
        <v>24</v>
      </c>
    </row>
    <row r="22" spans="1:58" x14ac:dyDescent="0.25">
      <c r="A22" s="948"/>
      <c r="B22" s="933" t="s">
        <v>66</v>
      </c>
      <c r="C22" s="929" t="s">
        <v>71</v>
      </c>
      <c r="D22" s="208" t="s">
        <v>202</v>
      </c>
      <c r="E22" s="66">
        <v>3</v>
      </c>
      <c r="F22" s="66">
        <v>3</v>
      </c>
      <c r="G22" s="66">
        <v>4</v>
      </c>
      <c r="H22" s="66">
        <v>3</v>
      </c>
      <c r="I22" s="66">
        <v>3</v>
      </c>
      <c r="J22" s="66">
        <v>4</v>
      </c>
      <c r="K22" s="66">
        <v>3</v>
      </c>
      <c r="L22" s="66">
        <v>3</v>
      </c>
      <c r="M22" s="66">
        <v>4</v>
      </c>
      <c r="N22" s="66">
        <v>3</v>
      </c>
      <c r="O22" s="66">
        <v>3</v>
      </c>
      <c r="P22" s="66">
        <v>4</v>
      </c>
      <c r="Q22" s="66">
        <v>3</v>
      </c>
      <c r="R22" s="66">
        <v>3</v>
      </c>
      <c r="S22" s="66">
        <v>3</v>
      </c>
      <c r="T22" s="73">
        <v>3</v>
      </c>
      <c r="U22" s="210">
        <v>0</v>
      </c>
      <c r="V22" s="211">
        <v>0</v>
      </c>
      <c r="W22" s="212">
        <v>0</v>
      </c>
      <c r="X22" s="72">
        <v>3</v>
      </c>
      <c r="Y22" s="86">
        <v>2</v>
      </c>
      <c r="Z22" s="86">
        <v>2</v>
      </c>
      <c r="AA22" s="86">
        <v>2</v>
      </c>
      <c r="AB22" s="86">
        <v>3</v>
      </c>
      <c r="AC22" s="86">
        <v>3</v>
      </c>
      <c r="AD22" s="86">
        <v>2</v>
      </c>
      <c r="AE22" s="86">
        <v>3</v>
      </c>
      <c r="AF22" s="86">
        <v>3</v>
      </c>
      <c r="AG22" s="86">
        <v>3</v>
      </c>
      <c r="AH22" s="86">
        <v>2</v>
      </c>
      <c r="AI22" s="86">
        <v>3</v>
      </c>
      <c r="AJ22" s="86">
        <v>3</v>
      </c>
      <c r="AK22" s="86">
        <v>3</v>
      </c>
      <c r="AL22" s="86">
        <v>3</v>
      </c>
      <c r="AM22" s="86">
        <v>3</v>
      </c>
      <c r="AN22" s="86">
        <v>3</v>
      </c>
      <c r="AO22" s="87">
        <v>2</v>
      </c>
      <c r="AP22" s="213">
        <v>0</v>
      </c>
      <c r="AQ22" s="214">
        <v>0</v>
      </c>
      <c r="AR22" s="215">
        <v>0</v>
      </c>
      <c r="AS22" s="215">
        <v>0</v>
      </c>
      <c r="AT22" s="216">
        <v>0</v>
      </c>
      <c r="AU22" s="216">
        <v>0</v>
      </c>
      <c r="AV22" s="217">
        <v>0</v>
      </c>
      <c r="AW22" s="218">
        <v>0</v>
      </c>
      <c r="AX22" s="211">
        <v>0</v>
      </c>
      <c r="AY22" s="211">
        <v>0</v>
      </c>
      <c r="AZ22" s="211">
        <v>0</v>
      </c>
      <c r="BA22" s="211">
        <v>0</v>
      </c>
      <c r="BB22" s="211">
        <v>0</v>
      </c>
      <c r="BC22" s="211">
        <v>0</v>
      </c>
      <c r="BD22" s="211">
        <v>0</v>
      </c>
      <c r="BE22" s="211">
        <v>0</v>
      </c>
      <c r="BF22" s="209">
        <f t="shared" si="5"/>
        <v>100</v>
      </c>
    </row>
    <row r="23" spans="1:58" x14ac:dyDescent="0.25">
      <c r="A23" s="948"/>
      <c r="B23" s="943"/>
      <c r="C23" s="928"/>
      <c r="D23" s="208" t="s">
        <v>203</v>
      </c>
      <c r="E23" s="66">
        <v>2</v>
      </c>
      <c r="F23" s="86">
        <v>1</v>
      </c>
      <c r="G23" s="86">
        <v>2</v>
      </c>
      <c r="H23" s="86">
        <v>1</v>
      </c>
      <c r="I23" s="86">
        <v>2</v>
      </c>
      <c r="J23" s="86">
        <v>2</v>
      </c>
      <c r="K23" s="86">
        <v>2</v>
      </c>
      <c r="L23" s="86">
        <v>1</v>
      </c>
      <c r="M23" s="86">
        <v>2</v>
      </c>
      <c r="N23" s="86">
        <v>1</v>
      </c>
      <c r="O23" s="86">
        <v>2</v>
      </c>
      <c r="P23" s="86">
        <v>2</v>
      </c>
      <c r="Q23" s="86">
        <v>2</v>
      </c>
      <c r="R23" s="86">
        <v>1</v>
      </c>
      <c r="S23" s="86">
        <v>2</v>
      </c>
      <c r="T23" s="87">
        <v>1</v>
      </c>
      <c r="U23" s="210">
        <v>0</v>
      </c>
      <c r="V23" s="211">
        <v>0</v>
      </c>
      <c r="W23" s="212">
        <v>0</v>
      </c>
      <c r="X23" s="72">
        <v>1</v>
      </c>
      <c r="Y23" s="66">
        <v>1</v>
      </c>
      <c r="Z23" s="66">
        <v>1</v>
      </c>
      <c r="AA23" s="66">
        <v>2</v>
      </c>
      <c r="AB23" s="66">
        <v>1</v>
      </c>
      <c r="AC23" s="66">
        <v>1</v>
      </c>
      <c r="AD23" s="66">
        <v>1</v>
      </c>
      <c r="AE23" s="66">
        <v>2</v>
      </c>
      <c r="AF23" s="66">
        <v>1</v>
      </c>
      <c r="AG23" s="66">
        <v>2</v>
      </c>
      <c r="AH23" s="66">
        <v>1</v>
      </c>
      <c r="AI23" s="66">
        <v>2</v>
      </c>
      <c r="AJ23" s="66">
        <v>1</v>
      </c>
      <c r="AK23" s="66">
        <v>2</v>
      </c>
      <c r="AL23" s="66">
        <v>1</v>
      </c>
      <c r="AM23" s="66">
        <v>2</v>
      </c>
      <c r="AN23" s="66">
        <v>1</v>
      </c>
      <c r="AO23" s="73">
        <v>1</v>
      </c>
      <c r="AP23" s="213">
        <v>0</v>
      </c>
      <c r="AQ23" s="214">
        <v>0</v>
      </c>
      <c r="AR23" s="215">
        <v>0</v>
      </c>
      <c r="AS23" s="215">
        <v>0</v>
      </c>
      <c r="AT23" s="216">
        <v>0</v>
      </c>
      <c r="AU23" s="216">
        <v>0</v>
      </c>
      <c r="AV23" s="217">
        <v>0</v>
      </c>
      <c r="AW23" s="218">
        <v>0</v>
      </c>
      <c r="AX23" s="211">
        <v>0</v>
      </c>
      <c r="AY23" s="211">
        <v>0</v>
      </c>
      <c r="AZ23" s="211">
        <v>0</v>
      </c>
      <c r="BA23" s="211">
        <v>0</v>
      </c>
      <c r="BB23" s="211">
        <v>0</v>
      </c>
      <c r="BC23" s="211">
        <v>0</v>
      </c>
      <c r="BD23" s="211">
        <v>0</v>
      </c>
      <c r="BE23" s="211">
        <v>0</v>
      </c>
      <c r="BF23" s="209">
        <f>SUM(E23:AO23)</f>
        <v>50</v>
      </c>
    </row>
    <row r="24" spans="1:58" x14ac:dyDescent="0.25">
      <c r="A24" s="948"/>
      <c r="B24" s="933" t="s">
        <v>78</v>
      </c>
      <c r="C24" s="929" t="s">
        <v>79</v>
      </c>
      <c r="D24" s="208" t="s">
        <v>202</v>
      </c>
      <c r="E24" s="66">
        <v>4</v>
      </c>
      <c r="F24" s="66">
        <v>4</v>
      </c>
      <c r="G24" s="66">
        <v>4</v>
      </c>
      <c r="H24" s="66">
        <v>4</v>
      </c>
      <c r="I24" s="66">
        <v>4</v>
      </c>
      <c r="J24" s="66">
        <v>4</v>
      </c>
      <c r="K24" s="66">
        <v>4</v>
      </c>
      <c r="L24" s="66">
        <v>4</v>
      </c>
      <c r="M24" s="66">
        <v>4</v>
      </c>
      <c r="N24" s="66">
        <v>4</v>
      </c>
      <c r="O24" s="66">
        <v>4</v>
      </c>
      <c r="P24" s="66">
        <v>4</v>
      </c>
      <c r="Q24" s="66">
        <v>4</v>
      </c>
      <c r="R24" s="66">
        <v>4</v>
      </c>
      <c r="S24" s="66">
        <v>4</v>
      </c>
      <c r="T24" s="73">
        <v>4</v>
      </c>
      <c r="U24" s="210">
        <v>0</v>
      </c>
      <c r="V24" s="211">
        <v>0</v>
      </c>
      <c r="W24" s="212">
        <v>0</v>
      </c>
      <c r="X24" s="72">
        <v>0</v>
      </c>
      <c r="Y24" s="86">
        <v>0</v>
      </c>
      <c r="Z24" s="86">
        <v>0</v>
      </c>
      <c r="AA24" s="86">
        <v>0</v>
      </c>
      <c r="AB24" s="86">
        <v>0</v>
      </c>
      <c r="AC24" s="86">
        <v>0</v>
      </c>
      <c r="AD24" s="86">
        <v>0</v>
      </c>
      <c r="AE24" s="86">
        <v>0</v>
      </c>
      <c r="AF24" s="86">
        <v>0</v>
      </c>
      <c r="AG24" s="86">
        <v>0</v>
      </c>
      <c r="AH24" s="86">
        <v>0</v>
      </c>
      <c r="AI24" s="86">
        <v>0</v>
      </c>
      <c r="AJ24" s="86">
        <v>0</v>
      </c>
      <c r="AK24" s="86">
        <v>0</v>
      </c>
      <c r="AL24" s="86">
        <v>0</v>
      </c>
      <c r="AM24" s="86">
        <v>0</v>
      </c>
      <c r="AN24" s="86">
        <v>0</v>
      </c>
      <c r="AO24" s="87">
        <v>0</v>
      </c>
      <c r="AP24" s="213">
        <v>0</v>
      </c>
      <c r="AQ24" s="214">
        <v>0</v>
      </c>
      <c r="AR24" s="215">
        <v>0</v>
      </c>
      <c r="AS24" s="215">
        <v>0</v>
      </c>
      <c r="AT24" s="216">
        <v>0</v>
      </c>
      <c r="AU24" s="216">
        <v>0</v>
      </c>
      <c r="AV24" s="217">
        <v>0</v>
      </c>
      <c r="AW24" s="218">
        <v>0</v>
      </c>
      <c r="AX24" s="211">
        <v>0</v>
      </c>
      <c r="AY24" s="211">
        <v>0</v>
      </c>
      <c r="AZ24" s="211">
        <v>0</v>
      </c>
      <c r="BA24" s="211">
        <v>0</v>
      </c>
      <c r="BB24" s="211">
        <v>0</v>
      </c>
      <c r="BC24" s="211">
        <v>0</v>
      </c>
      <c r="BD24" s="211">
        <v>0</v>
      </c>
      <c r="BE24" s="211">
        <v>0</v>
      </c>
      <c r="BF24" s="209">
        <f t="shared" si="5"/>
        <v>64</v>
      </c>
    </row>
    <row r="25" spans="1:58" x14ac:dyDescent="0.25">
      <c r="A25" s="948"/>
      <c r="B25" s="934"/>
      <c r="C25" s="935"/>
      <c r="D25" s="219" t="s">
        <v>203</v>
      </c>
      <c r="E25" s="93">
        <v>2</v>
      </c>
      <c r="F25" s="93">
        <v>2</v>
      </c>
      <c r="G25" s="93">
        <v>2</v>
      </c>
      <c r="H25" s="93">
        <v>2</v>
      </c>
      <c r="I25" s="93">
        <v>2</v>
      </c>
      <c r="J25" s="93">
        <v>2</v>
      </c>
      <c r="K25" s="93">
        <v>2</v>
      </c>
      <c r="L25" s="93">
        <v>2</v>
      </c>
      <c r="M25" s="93">
        <v>2</v>
      </c>
      <c r="N25" s="93">
        <v>2</v>
      </c>
      <c r="O25" s="93">
        <v>2</v>
      </c>
      <c r="P25" s="93">
        <v>2</v>
      </c>
      <c r="Q25" s="93">
        <v>2</v>
      </c>
      <c r="R25" s="93">
        <v>2</v>
      </c>
      <c r="S25" s="93">
        <v>2</v>
      </c>
      <c r="T25" s="94">
        <v>2</v>
      </c>
      <c r="U25" s="222">
        <v>0</v>
      </c>
      <c r="V25" s="223">
        <v>0</v>
      </c>
      <c r="W25" s="224">
        <v>0</v>
      </c>
      <c r="X25" s="98">
        <v>0</v>
      </c>
      <c r="Y25" s="231">
        <v>0</v>
      </c>
      <c r="Z25" s="231">
        <v>0</v>
      </c>
      <c r="AA25" s="231">
        <v>0</v>
      </c>
      <c r="AB25" s="231">
        <v>0</v>
      </c>
      <c r="AC25" s="231">
        <v>0</v>
      </c>
      <c r="AD25" s="231">
        <v>0</v>
      </c>
      <c r="AE25" s="231">
        <v>0</v>
      </c>
      <c r="AF25" s="231">
        <v>0</v>
      </c>
      <c r="AG25" s="231">
        <v>0</v>
      </c>
      <c r="AH25" s="231">
        <v>0</v>
      </c>
      <c r="AI25" s="231">
        <v>0</v>
      </c>
      <c r="AJ25" s="231">
        <v>0</v>
      </c>
      <c r="AK25" s="231">
        <v>0</v>
      </c>
      <c r="AL25" s="231">
        <v>0</v>
      </c>
      <c r="AM25" s="231">
        <v>0</v>
      </c>
      <c r="AN25" s="231">
        <v>0</v>
      </c>
      <c r="AO25" s="232">
        <v>0</v>
      </c>
      <c r="AP25" s="225">
        <v>0</v>
      </c>
      <c r="AQ25" s="226">
        <v>0</v>
      </c>
      <c r="AR25" s="227">
        <v>0</v>
      </c>
      <c r="AS25" s="227">
        <v>0</v>
      </c>
      <c r="AT25" s="228">
        <v>0</v>
      </c>
      <c r="AU25" s="228">
        <v>0</v>
      </c>
      <c r="AV25" s="229">
        <v>0</v>
      </c>
      <c r="AW25" s="230">
        <v>0</v>
      </c>
      <c r="AX25" s="223">
        <v>0</v>
      </c>
      <c r="AY25" s="223">
        <v>0</v>
      </c>
      <c r="AZ25" s="223">
        <v>0</v>
      </c>
      <c r="BA25" s="223">
        <v>0</v>
      </c>
      <c r="BB25" s="223">
        <v>0</v>
      </c>
      <c r="BC25" s="223">
        <v>0</v>
      </c>
      <c r="BD25" s="223">
        <v>0</v>
      </c>
      <c r="BE25" s="223">
        <v>0</v>
      </c>
      <c r="BF25" s="220">
        <f t="shared" si="5"/>
        <v>32</v>
      </c>
    </row>
    <row r="26" spans="1:58" x14ac:dyDescent="0.25">
      <c r="A26" s="948"/>
      <c r="B26" s="933" t="s">
        <v>306</v>
      </c>
      <c r="C26" s="931" t="s">
        <v>308</v>
      </c>
      <c r="D26" s="208" t="s">
        <v>202</v>
      </c>
      <c r="E26" s="66">
        <v>0</v>
      </c>
      <c r="F26" s="66">
        <v>0</v>
      </c>
      <c r="G26" s="66">
        <v>0</v>
      </c>
      <c r="H26" s="66">
        <v>0</v>
      </c>
      <c r="I26" s="66">
        <v>0</v>
      </c>
      <c r="J26" s="66">
        <v>0</v>
      </c>
      <c r="K26" s="66">
        <v>0</v>
      </c>
      <c r="L26" s="66">
        <v>0</v>
      </c>
      <c r="M26" s="66">
        <v>0</v>
      </c>
      <c r="N26" s="66">
        <v>0</v>
      </c>
      <c r="O26" s="66">
        <v>0</v>
      </c>
      <c r="P26" s="66">
        <v>0</v>
      </c>
      <c r="Q26" s="66">
        <v>0</v>
      </c>
      <c r="R26" s="66">
        <v>0</v>
      </c>
      <c r="S26" s="66">
        <v>0</v>
      </c>
      <c r="T26" s="73">
        <v>0</v>
      </c>
      <c r="U26" s="222">
        <v>0</v>
      </c>
      <c r="V26" s="223">
        <v>0</v>
      </c>
      <c r="W26" s="224">
        <v>0</v>
      </c>
      <c r="X26" s="72">
        <v>2</v>
      </c>
      <c r="Y26" s="86">
        <v>2</v>
      </c>
      <c r="Z26" s="86">
        <v>2</v>
      </c>
      <c r="AA26" s="86">
        <v>2</v>
      </c>
      <c r="AB26" s="86">
        <v>2</v>
      </c>
      <c r="AC26" s="86">
        <v>2</v>
      </c>
      <c r="AD26" s="86">
        <v>2</v>
      </c>
      <c r="AE26" s="86">
        <v>2</v>
      </c>
      <c r="AF26" s="86">
        <v>2</v>
      </c>
      <c r="AG26" s="86">
        <v>2</v>
      </c>
      <c r="AH26" s="86">
        <v>2</v>
      </c>
      <c r="AI26" s="86">
        <v>2</v>
      </c>
      <c r="AJ26" s="86">
        <v>2</v>
      </c>
      <c r="AK26" s="86">
        <v>2</v>
      </c>
      <c r="AL26" s="86">
        <v>2</v>
      </c>
      <c r="AM26" s="86">
        <v>2</v>
      </c>
      <c r="AN26" s="86">
        <v>0</v>
      </c>
      <c r="AO26" s="87">
        <v>0</v>
      </c>
      <c r="AP26" s="225">
        <v>0</v>
      </c>
      <c r="AQ26" s="226">
        <v>0</v>
      </c>
      <c r="AR26" s="227">
        <v>0</v>
      </c>
      <c r="AS26" s="227">
        <v>0</v>
      </c>
      <c r="AT26" s="228">
        <v>0</v>
      </c>
      <c r="AU26" s="228">
        <v>0</v>
      </c>
      <c r="AV26" s="229">
        <v>0</v>
      </c>
      <c r="AW26" s="230">
        <v>0</v>
      </c>
      <c r="AX26" s="223">
        <v>0</v>
      </c>
      <c r="AY26" s="223">
        <v>0</v>
      </c>
      <c r="AZ26" s="223">
        <v>0</v>
      </c>
      <c r="BA26" s="223">
        <v>0</v>
      </c>
      <c r="BB26" s="223">
        <v>0</v>
      </c>
      <c r="BC26" s="223">
        <v>0</v>
      </c>
      <c r="BD26" s="223">
        <v>0</v>
      </c>
      <c r="BE26" s="223">
        <v>0</v>
      </c>
      <c r="BF26" s="220">
        <f t="shared" si="5"/>
        <v>32</v>
      </c>
    </row>
    <row r="27" spans="1:58" ht="49.5" customHeight="1" thickBot="1" x14ac:dyDescent="0.3">
      <c r="A27" s="948"/>
      <c r="B27" s="934"/>
      <c r="C27" s="936"/>
      <c r="D27" s="219" t="s">
        <v>203</v>
      </c>
      <c r="E27" s="93">
        <v>0</v>
      </c>
      <c r="F27" s="93">
        <v>0</v>
      </c>
      <c r="G27" s="93">
        <v>0</v>
      </c>
      <c r="H27" s="93">
        <v>0</v>
      </c>
      <c r="I27" s="93">
        <v>0</v>
      </c>
      <c r="J27" s="93">
        <v>0</v>
      </c>
      <c r="K27" s="93">
        <v>0</v>
      </c>
      <c r="L27" s="93">
        <v>0</v>
      </c>
      <c r="M27" s="93">
        <v>0</v>
      </c>
      <c r="N27" s="93">
        <v>0</v>
      </c>
      <c r="O27" s="93">
        <v>0</v>
      </c>
      <c r="P27" s="93">
        <v>0</v>
      </c>
      <c r="Q27" s="93">
        <v>0</v>
      </c>
      <c r="R27" s="93">
        <v>0</v>
      </c>
      <c r="S27" s="93">
        <v>0</v>
      </c>
      <c r="T27" s="94">
        <v>0</v>
      </c>
      <c r="U27" s="222">
        <v>0</v>
      </c>
      <c r="V27" s="223">
        <v>0</v>
      </c>
      <c r="W27" s="224">
        <v>0</v>
      </c>
      <c r="X27" s="98">
        <v>1</v>
      </c>
      <c r="Y27" s="231">
        <v>1</v>
      </c>
      <c r="Z27" s="231">
        <v>1</v>
      </c>
      <c r="AA27" s="231">
        <v>1</v>
      </c>
      <c r="AB27" s="231">
        <v>1</v>
      </c>
      <c r="AC27" s="231">
        <v>1</v>
      </c>
      <c r="AD27" s="231">
        <v>0</v>
      </c>
      <c r="AE27" s="231">
        <v>2</v>
      </c>
      <c r="AF27" s="231">
        <v>1</v>
      </c>
      <c r="AG27" s="231">
        <v>1</v>
      </c>
      <c r="AH27" s="231">
        <v>1</v>
      </c>
      <c r="AI27" s="231">
        <v>1</v>
      </c>
      <c r="AJ27" s="231">
        <v>1</v>
      </c>
      <c r="AK27" s="231">
        <v>1</v>
      </c>
      <c r="AL27" s="231">
        <v>1</v>
      </c>
      <c r="AM27" s="231">
        <v>1</v>
      </c>
      <c r="AN27" s="231">
        <v>0</v>
      </c>
      <c r="AO27" s="232">
        <v>0</v>
      </c>
      <c r="AP27" s="225">
        <v>0</v>
      </c>
      <c r="AQ27" s="226">
        <v>0</v>
      </c>
      <c r="AR27" s="227">
        <v>0</v>
      </c>
      <c r="AS27" s="227">
        <v>0</v>
      </c>
      <c r="AT27" s="228">
        <v>0</v>
      </c>
      <c r="AU27" s="228">
        <v>0</v>
      </c>
      <c r="AV27" s="229">
        <v>0</v>
      </c>
      <c r="AW27" s="230">
        <v>0</v>
      </c>
      <c r="AX27" s="223">
        <v>0</v>
      </c>
      <c r="AY27" s="223">
        <v>0</v>
      </c>
      <c r="AZ27" s="223">
        <v>0</v>
      </c>
      <c r="BA27" s="223">
        <v>0</v>
      </c>
      <c r="BB27" s="223">
        <v>0</v>
      </c>
      <c r="BC27" s="223">
        <v>0</v>
      </c>
      <c r="BD27" s="223">
        <v>0</v>
      </c>
      <c r="BE27" s="223">
        <v>0</v>
      </c>
      <c r="BF27" s="220">
        <f t="shared" si="5"/>
        <v>16</v>
      </c>
    </row>
    <row r="28" spans="1:58" x14ac:dyDescent="0.25">
      <c r="A28" s="948"/>
      <c r="B28" s="939" t="s">
        <v>81</v>
      </c>
      <c r="C28" s="941" t="s">
        <v>82</v>
      </c>
      <c r="D28" s="106" t="s">
        <v>202</v>
      </c>
      <c r="E28" s="113">
        <f>E30+E38+E44+E48+E52+E56+E58+E60</f>
        <v>18</v>
      </c>
      <c r="F28" s="113">
        <f t="shared" ref="F28:BD28" si="9">F30+F38+F44+F48+F52+F56+F58+F60</f>
        <v>20</v>
      </c>
      <c r="G28" s="113">
        <f t="shared" si="9"/>
        <v>17</v>
      </c>
      <c r="H28" s="113">
        <f t="shared" si="9"/>
        <v>18</v>
      </c>
      <c r="I28" s="113">
        <f t="shared" si="9"/>
        <v>18</v>
      </c>
      <c r="J28" s="113">
        <f t="shared" si="9"/>
        <v>17</v>
      </c>
      <c r="K28" s="113">
        <f t="shared" si="9"/>
        <v>18</v>
      </c>
      <c r="L28" s="113">
        <f t="shared" si="9"/>
        <v>18</v>
      </c>
      <c r="M28" s="113">
        <f t="shared" si="9"/>
        <v>17</v>
      </c>
      <c r="N28" s="113">
        <f t="shared" si="9"/>
        <v>18</v>
      </c>
      <c r="O28" s="113">
        <f t="shared" si="9"/>
        <v>18</v>
      </c>
      <c r="P28" s="113">
        <f t="shared" si="9"/>
        <v>17</v>
      </c>
      <c r="Q28" s="113">
        <f t="shared" si="9"/>
        <v>18</v>
      </c>
      <c r="R28" s="113">
        <f t="shared" si="9"/>
        <v>18</v>
      </c>
      <c r="S28" s="113">
        <f t="shared" si="9"/>
        <v>18</v>
      </c>
      <c r="T28" s="113">
        <f t="shared" si="9"/>
        <v>18</v>
      </c>
      <c r="U28" s="113">
        <f t="shared" si="9"/>
        <v>0</v>
      </c>
      <c r="V28" s="113">
        <f t="shared" si="9"/>
        <v>0</v>
      </c>
      <c r="W28" s="113">
        <f t="shared" si="9"/>
        <v>0</v>
      </c>
      <c r="X28" s="113">
        <f t="shared" si="9"/>
        <v>22</v>
      </c>
      <c r="Y28" s="113">
        <f t="shared" si="9"/>
        <v>20</v>
      </c>
      <c r="Z28" s="113">
        <f t="shared" si="9"/>
        <v>21</v>
      </c>
      <c r="AA28" s="113">
        <f t="shared" si="9"/>
        <v>22</v>
      </c>
      <c r="AB28" s="113">
        <f t="shared" si="9"/>
        <v>20</v>
      </c>
      <c r="AC28" s="113">
        <f t="shared" si="9"/>
        <v>22</v>
      </c>
      <c r="AD28" s="113">
        <f t="shared" si="9"/>
        <v>21</v>
      </c>
      <c r="AE28" s="113">
        <f t="shared" si="9"/>
        <v>20</v>
      </c>
      <c r="AF28" s="113">
        <f t="shared" si="9"/>
        <v>23</v>
      </c>
      <c r="AG28" s="113">
        <f t="shared" si="9"/>
        <v>21</v>
      </c>
      <c r="AH28" s="113">
        <f t="shared" si="9"/>
        <v>20</v>
      </c>
      <c r="AI28" s="113">
        <f t="shared" si="9"/>
        <v>22</v>
      </c>
      <c r="AJ28" s="113">
        <f t="shared" si="9"/>
        <v>20</v>
      </c>
      <c r="AK28" s="113">
        <f t="shared" si="9"/>
        <v>21</v>
      </c>
      <c r="AL28" s="113">
        <f t="shared" si="9"/>
        <v>23</v>
      </c>
      <c r="AM28" s="113">
        <f t="shared" si="9"/>
        <v>19</v>
      </c>
      <c r="AN28" s="113">
        <f t="shared" si="9"/>
        <v>22</v>
      </c>
      <c r="AO28" s="113">
        <f t="shared" si="9"/>
        <v>23</v>
      </c>
      <c r="AP28" s="113">
        <f t="shared" si="9"/>
        <v>36</v>
      </c>
      <c r="AQ28" s="113">
        <f t="shared" si="9"/>
        <v>36</v>
      </c>
      <c r="AR28" s="113">
        <f t="shared" si="9"/>
        <v>36</v>
      </c>
      <c r="AS28" s="113">
        <f t="shared" si="9"/>
        <v>36</v>
      </c>
      <c r="AT28" s="113">
        <f t="shared" si="9"/>
        <v>36</v>
      </c>
      <c r="AU28" s="113">
        <f t="shared" si="9"/>
        <v>36</v>
      </c>
      <c r="AV28" s="113">
        <f t="shared" si="9"/>
        <v>0</v>
      </c>
      <c r="AW28" s="113">
        <f t="shared" si="9"/>
        <v>0</v>
      </c>
      <c r="AX28" s="113">
        <f t="shared" si="9"/>
        <v>0</v>
      </c>
      <c r="AY28" s="113">
        <f t="shared" si="9"/>
        <v>0</v>
      </c>
      <c r="AZ28" s="113">
        <f t="shared" si="9"/>
        <v>0</v>
      </c>
      <c r="BA28" s="113">
        <f t="shared" si="9"/>
        <v>0</v>
      </c>
      <c r="BB28" s="113">
        <f t="shared" si="9"/>
        <v>0</v>
      </c>
      <c r="BC28" s="113">
        <f t="shared" si="9"/>
        <v>0</v>
      </c>
      <c r="BD28" s="113">
        <f t="shared" si="9"/>
        <v>0</v>
      </c>
      <c r="BE28" s="108">
        <f t="shared" ref="BE28:BE29" si="10">BE30+BE38+BE44+BE48+BE52+BE56+BE58+BE60</f>
        <v>0</v>
      </c>
      <c r="BF28" s="114">
        <f t="shared" si="5"/>
        <v>668</v>
      </c>
    </row>
    <row r="29" spans="1:58" ht="15.75" thickBot="1" x14ac:dyDescent="0.3">
      <c r="A29" s="948"/>
      <c r="B29" s="940"/>
      <c r="C29" s="942"/>
      <c r="D29" s="194" t="s">
        <v>203</v>
      </c>
      <c r="E29" s="195">
        <f>E31+E39+E45+E49+E53+E57+E59+E61</f>
        <v>9</v>
      </c>
      <c r="F29" s="195">
        <f t="shared" ref="F29:BD29" si="11">F31+F39+F45+F49+F53+F57+F59+F61</f>
        <v>10</v>
      </c>
      <c r="G29" s="195">
        <f t="shared" si="11"/>
        <v>9</v>
      </c>
      <c r="H29" s="195">
        <f t="shared" si="11"/>
        <v>9</v>
      </c>
      <c r="I29" s="195">
        <f t="shared" si="11"/>
        <v>9</v>
      </c>
      <c r="J29" s="195">
        <f t="shared" si="11"/>
        <v>8</v>
      </c>
      <c r="K29" s="195">
        <f t="shared" si="11"/>
        <v>9</v>
      </c>
      <c r="L29" s="195">
        <f t="shared" si="11"/>
        <v>9</v>
      </c>
      <c r="M29" s="195">
        <f t="shared" si="11"/>
        <v>9</v>
      </c>
      <c r="N29" s="195">
        <f t="shared" si="11"/>
        <v>9</v>
      </c>
      <c r="O29" s="195">
        <f t="shared" si="11"/>
        <v>9</v>
      </c>
      <c r="P29" s="195">
        <f t="shared" si="11"/>
        <v>8</v>
      </c>
      <c r="Q29" s="195">
        <f t="shared" si="11"/>
        <v>9</v>
      </c>
      <c r="R29" s="195">
        <f t="shared" si="11"/>
        <v>9</v>
      </c>
      <c r="S29" s="195">
        <f t="shared" si="11"/>
        <v>9</v>
      </c>
      <c r="T29" s="195">
        <f t="shared" si="11"/>
        <v>9</v>
      </c>
      <c r="U29" s="195">
        <f t="shared" si="11"/>
        <v>0</v>
      </c>
      <c r="V29" s="195">
        <f t="shared" si="11"/>
        <v>0</v>
      </c>
      <c r="W29" s="195">
        <f t="shared" si="11"/>
        <v>0</v>
      </c>
      <c r="X29" s="195">
        <f t="shared" si="11"/>
        <v>11</v>
      </c>
      <c r="Y29" s="195">
        <f t="shared" si="11"/>
        <v>10</v>
      </c>
      <c r="Z29" s="195">
        <f t="shared" si="11"/>
        <v>12</v>
      </c>
      <c r="AA29" s="195">
        <f t="shared" si="11"/>
        <v>10</v>
      </c>
      <c r="AB29" s="195">
        <f t="shared" si="11"/>
        <v>12</v>
      </c>
      <c r="AC29" s="195">
        <f t="shared" si="11"/>
        <v>11</v>
      </c>
      <c r="AD29" s="195">
        <f t="shared" si="11"/>
        <v>11</v>
      </c>
      <c r="AE29" s="195">
        <f t="shared" si="11"/>
        <v>9</v>
      </c>
      <c r="AF29" s="195">
        <f t="shared" si="11"/>
        <v>11</v>
      </c>
      <c r="AG29" s="195">
        <f t="shared" si="11"/>
        <v>10</v>
      </c>
      <c r="AH29" s="195">
        <f t="shared" si="11"/>
        <v>10</v>
      </c>
      <c r="AI29" s="195">
        <f t="shared" si="11"/>
        <v>10</v>
      </c>
      <c r="AJ29" s="195">
        <f t="shared" si="11"/>
        <v>10</v>
      </c>
      <c r="AK29" s="195">
        <f t="shared" si="11"/>
        <v>10</v>
      </c>
      <c r="AL29" s="195">
        <f t="shared" si="11"/>
        <v>12</v>
      </c>
      <c r="AM29" s="195">
        <f t="shared" si="11"/>
        <v>8</v>
      </c>
      <c r="AN29" s="195">
        <f t="shared" si="11"/>
        <v>13</v>
      </c>
      <c r="AO29" s="195">
        <f t="shared" si="11"/>
        <v>11</v>
      </c>
      <c r="AP29" s="195">
        <f t="shared" si="11"/>
        <v>0</v>
      </c>
      <c r="AQ29" s="195">
        <f t="shared" si="11"/>
        <v>0</v>
      </c>
      <c r="AR29" s="195">
        <f t="shared" si="11"/>
        <v>0</v>
      </c>
      <c r="AS29" s="195">
        <f t="shared" si="11"/>
        <v>0</v>
      </c>
      <c r="AT29" s="195">
        <f t="shared" si="11"/>
        <v>0</v>
      </c>
      <c r="AU29" s="195">
        <f t="shared" si="11"/>
        <v>0</v>
      </c>
      <c r="AV29" s="195">
        <f t="shared" si="11"/>
        <v>0</v>
      </c>
      <c r="AW29" s="195">
        <f t="shared" si="11"/>
        <v>0</v>
      </c>
      <c r="AX29" s="195">
        <f t="shared" si="11"/>
        <v>0</v>
      </c>
      <c r="AY29" s="195">
        <f t="shared" si="11"/>
        <v>0</v>
      </c>
      <c r="AZ29" s="195">
        <f t="shared" si="11"/>
        <v>0</v>
      </c>
      <c r="BA29" s="195">
        <f t="shared" si="11"/>
        <v>0</v>
      </c>
      <c r="BB29" s="195">
        <f t="shared" si="11"/>
        <v>0</v>
      </c>
      <c r="BC29" s="195">
        <f t="shared" si="11"/>
        <v>0</v>
      </c>
      <c r="BD29" s="195">
        <f t="shared" si="11"/>
        <v>0</v>
      </c>
      <c r="BE29" s="197">
        <f t="shared" si="10"/>
        <v>0</v>
      </c>
      <c r="BF29" s="133">
        <f t="shared" si="5"/>
        <v>334</v>
      </c>
    </row>
    <row r="30" spans="1:58" x14ac:dyDescent="0.25">
      <c r="A30" s="948"/>
      <c r="B30" s="934" t="s">
        <v>83</v>
      </c>
      <c r="C30" s="944" t="s">
        <v>84</v>
      </c>
      <c r="D30" s="199" t="s">
        <v>202</v>
      </c>
      <c r="E30" s="187">
        <f>SUM(E32,E34)+E36</f>
        <v>5</v>
      </c>
      <c r="F30" s="187">
        <f t="shared" ref="F30:AO30" si="12">SUM(F32,F34)+F36</f>
        <v>5</v>
      </c>
      <c r="G30" s="187">
        <f t="shared" si="12"/>
        <v>5</v>
      </c>
      <c r="H30" s="187">
        <f t="shared" si="12"/>
        <v>5</v>
      </c>
      <c r="I30" s="187">
        <f t="shared" si="12"/>
        <v>5</v>
      </c>
      <c r="J30" s="187">
        <f t="shared" si="12"/>
        <v>5</v>
      </c>
      <c r="K30" s="187">
        <f t="shared" si="12"/>
        <v>5</v>
      </c>
      <c r="L30" s="187">
        <f t="shared" si="12"/>
        <v>5</v>
      </c>
      <c r="M30" s="187">
        <f t="shared" si="12"/>
        <v>5</v>
      </c>
      <c r="N30" s="187">
        <f t="shared" si="12"/>
        <v>5</v>
      </c>
      <c r="O30" s="187">
        <f t="shared" si="12"/>
        <v>5</v>
      </c>
      <c r="P30" s="187">
        <f t="shared" si="12"/>
        <v>5</v>
      </c>
      <c r="Q30" s="187">
        <f t="shared" si="12"/>
        <v>5</v>
      </c>
      <c r="R30" s="187">
        <f t="shared" si="12"/>
        <v>5</v>
      </c>
      <c r="S30" s="187">
        <f t="shared" si="12"/>
        <v>5</v>
      </c>
      <c r="T30" s="187">
        <f t="shared" si="12"/>
        <v>5</v>
      </c>
      <c r="U30" s="210">
        <v>0</v>
      </c>
      <c r="V30" s="211">
        <v>0</v>
      </c>
      <c r="W30" s="212">
        <v>0</v>
      </c>
      <c r="X30" s="187">
        <f t="shared" si="12"/>
        <v>14</v>
      </c>
      <c r="Y30" s="187">
        <f t="shared" si="12"/>
        <v>13</v>
      </c>
      <c r="Z30" s="187">
        <f t="shared" si="12"/>
        <v>11</v>
      </c>
      <c r="AA30" s="187">
        <f t="shared" si="12"/>
        <v>13</v>
      </c>
      <c r="AB30" s="187">
        <f t="shared" si="12"/>
        <v>10</v>
      </c>
      <c r="AC30" s="187">
        <f t="shared" si="12"/>
        <v>13</v>
      </c>
      <c r="AD30" s="187">
        <f t="shared" si="12"/>
        <v>11</v>
      </c>
      <c r="AE30" s="187">
        <f t="shared" si="12"/>
        <v>11</v>
      </c>
      <c r="AF30" s="187">
        <f t="shared" si="12"/>
        <v>13</v>
      </c>
      <c r="AG30" s="187">
        <f t="shared" si="12"/>
        <v>12</v>
      </c>
      <c r="AH30" s="187">
        <f t="shared" si="12"/>
        <v>10</v>
      </c>
      <c r="AI30" s="187">
        <f t="shared" si="12"/>
        <v>13</v>
      </c>
      <c r="AJ30" s="187">
        <f t="shared" si="12"/>
        <v>10</v>
      </c>
      <c r="AK30" s="187">
        <f t="shared" si="12"/>
        <v>12</v>
      </c>
      <c r="AL30" s="187">
        <f t="shared" si="12"/>
        <v>13</v>
      </c>
      <c r="AM30" s="187">
        <f t="shared" si="12"/>
        <v>10</v>
      </c>
      <c r="AN30" s="187">
        <f t="shared" si="12"/>
        <v>12</v>
      </c>
      <c r="AO30" s="187">
        <f t="shared" si="12"/>
        <v>13</v>
      </c>
      <c r="AP30" s="213">
        <v>0</v>
      </c>
      <c r="AQ30" s="214">
        <v>0</v>
      </c>
      <c r="AR30" s="215">
        <v>0</v>
      </c>
      <c r="AS30" s="215">
        <v>0</v>
      </c>
      <c r="AT30" s="216">
        <v>0</v>
      </c>
      <c r="AU30" s="216">
        <v>0</v>
      </c>
      <c r="AV30" s="217">
        <v>0</v>
      </c>
      <c r="AW30" s="218">
        <v>0</v>
      </c>
      <c r="AX30" s="211">
        <v>0</v>
      </c>
      <c r="AY30" s="211">
        <v>0</v>
      </c>
      <c r="AZ30" s="211">
        <v>0</v>
      </c>
      <c r="BA30" s="211">
        <v>0</v>
      </c>
      <c r="BB30" s="211">
        <v>0</v>
      </c>
      <c r="BC30" s="211">
        <v>0</v>
      </c>
      <c r="BD30" s="211">
        <v>0</v>
      </c>
      <c r="BE30" s="71">
        <v>0</v>
      </c>
      <c r="BF30" s="200">
        <f t="shared" si="5"/>
        <v>294</v>
      </c>
    </row>
    <row r="31" spans="1:58" ht="39" customHeight="1" x14ac:dyDescent="0.25">
      <c r="A31" s="948"/>
      <c r="B31" s="943"/>
      <c r="C31" s="945"/>
      <c r="D31" s="208" t="s">
        <v>203</v>
      </c>
      <c r="E31" s="88">
        <f>SUM(E33,E35)+E37</f>
        <v>2</v>
      </c>
      <c r="F31" s="88">
        <f t="shared" ref="F31:AO31" si="13">SUM(F33,F35)+F37</f>
        <v>3</v>
      </c>
      <c r="G31" s="88">
        <f t="shared" si="13"/>
        <v>2</v>
      </c>
      <c r="H31" s="88">
        <f t="shared" si="13"/>
        <v>3</v>
      </c>
      <c r="I31" s="88">
        <f t="shared" si="13"/>
        <v>2</v>
      </c>
      <c r="J31" s="88">
        <f t="shared" si="13"/>
        <v>3</v>
      </c>
      <c r="K31" s="88">
        <f t="shared" si="13"/>
        <v>2</v>
      </c>
      <c r="L31" s="88">
        <f t="shared" si="13"/>
        <v>3</v>
      </c>
      <c r="M31" s="88">
        <f t="shared" si="13"/>
        <v>2</v>
      </c>
      <c r="N31" s="88">
        <f t="shared" si="13"/>
        <v>3</v>
      </c>
      <c r="O31" s="88">
        <f t="shared" si="13"/>
        <v>2</v>
      </c>
      <c r="P31" s="88">
        <f t="shared" si="13"/>
        <v>3</v>
      </c>
      <c r="Q31" s="88">
        <f t="shared" si="13"/>
        <v>2</v>
      </c>
      <c r="R31" s="88">
        <f t="shared" si="13"/>
        <v>3</v>
      </c>
      <c r="S31" s="88">
        <f t="shared" si="13"/>
        <v>2</v>
      </c>
      <c r="T31" s="88">
        <f t="shared" si="13"/>
        <v>3</v>
      </c>
      <c r="U31" s="210">
        <v>0</v>
      </c>
      <c r="V31" s="211">
        <v>0</v>
      </c>
      <c r="W31" s="212">
        <v>0</v>
      </c>
      <c r="X31" s="88">
        <f t="shared" si="13"/>
        <v>7</v>
      </c>
      <c r="Y31" s="88">
        <f t="shared" si="13"/>
        <v>6</v>
      </c>
      <c r="Z31" s="88">
        <f t="shared" si="13"/>
        <v>7</v>
      </c>
      <c r="AA31" s="88">
        <f t="shared" si="13"/>
        <v>5</v>
      </c>
      <c r="AB31" s="88">
        <f t="shared" si="13"/>
        <v>7</v>
      </c>
      <c r="AC31" s="88">
        <f t="shared" si="13"/>
        <v>6</v>
      </c>
      <c r="AD31" s="88">
        <f t="shared" si="13"/>
        <v>6</v>
      </c>
      <c r="AE31" s="88">
        <f t="shared" si="13"/>
        <v>5</v>
      </c>
      <c r="AF31" s="88">
        <f t="shared" si="13"/>
        <v>6</v>
      </c>
      <c r="AG31" s="88">
        <f t="shared" si="13"/>
        <v>5</v>
      </c>
      <c r="AH31" s="88">
        <f t="shared" si="13"/>
        <v>5</v>
      </c>
      <c r="AI31" s="88">
        <f t="shared" si="13"/>
        <v>6</v>
      </c>
      <c r="AJ31" s="88">
        <f t="shared" si="13"/>
        <v>6</v>
      </c>
      <c r="AK31" s="88">
        <f t="shared" si="13"/>
        <v>6</v>
      </c>
      <c r="AL31" s="88">
        <f t="shared" si="13"/>
        <v>7</v>
      </c>
      <c r="AM31" s="88">
        <f t="shared" si="13"/>
        <v>5</v>
      </c>
      <c r="AN31" s="88">
        <f t="shared" si="13"/>
        <v>7</v>
      </c>
      <c r="AO31" s="88">
        <f t="shared" si="13"/>
        <v>5</v>
      </c>
      <c r="AP31" s="213">
        <v>0</v>
      </c>
      <c r="AQ31" s="214">
        <v>0</v>
      </c>
      <c r="AR31" s="215">
        <v>0</v>
      </c>
      <c r="AS31" s="215">
        <v>0</v>
      </c>
      <c r="AT31" s="216">
        <v>0</v>
      </c>
      <c r="AU31" s="216">
        <v>0</v>
      </c>
      <c r="AV31" s="217">
        <v>0</v>
      </c>
      <c r="AW31" s="218">
        <v>0</v>
      </c>
      <c r="AX31" s="211">
        <v>0</v>
      </c>
      <c r="AY31" s="211">
        <v>0</v>
      </c>
      <c r="AZ31" s="211">
        <v>0</v>
      </c>
      <c r="BA31" s="211">
        <v>0</v>
      </c>
      <c r="BB31" s="211">
        <v>0</v>
      </c>
      <c r="BC31" s="211">
        <v>0</v>
      </c>
      <c r="BD31" s="211">
        <v>0</v>
      </c>
      <c r="BE31" s="212">
        <v>0</v>
      </c>
      <c r="BF31" s="209">
        <f t="shared" si="5"/>
        <v>147</v>
      </c>
    </row>
    <row r="32" spans="1:58" x14ac:dyDescent="0.25">
      <c r="A32" s="948"/>
      <c r="B32" s="910" t="s">
        <v>210</v>
      </c>
      <c r="C32" s="944" t="s">
        <v>86</v>
      </c>
      <c r="D32" s="208" t="s">
        <v>202</v>
      </c>
      <c r="E32" s="66">
        <v>5</v>
      </c>
      <c r="F32" s="66">
        <v>5</v>
      </c>
      <c r="G32" s="66">
        <v>5</v>
      </c>
      <c r="H32" s="66">
        <v>5</v>
      </c>
      <c r="I32" s="66">
        <v>5</v>
      </c>
      <c r="J32" s="66">
        <v>5</v>
      </c>
      <c r="K32" s="66">
        <v>5</v>
      </c>
      <c r="L32" s="66">
        <v>5</v>
      </c>
      <c r="M32" s="66">
        <v>5</v>
      </c>
      <c r="N32" s="66">
        <v>5</v>
      </c>
      <c r="O32" s="66">
        <v>5</v>
      </c>
      <c r="P32" s="66">
        <v>5</v>
      </c>
      <c r="Q32" s="66">
        <v>5</v>
      </c>
      <c r="R32" s="66">
        <v>5</v>
      </c>
      <c r="S32" s="66">
        <v>5</v>
      </c>
      <c r="T32" s="73">
        <v>5</v>
      </c>
      <c r="U32" s="210">
        <v>0</v>
      </c>
      <c r="V32" s="211">
        <v>0</v>
      </c>
      <c r="W32" s="212">
        <v>0</v>
      </c>
      <c r="X32" s="72">
        <v>4</v>
      </c>
      <c r="Y32" s="86">
        <v>4</v>
      </c>
      <c r="Z32" s="86">
        <v>4</v>
      </c>
      <c r="AA32" s="86">
        <v>4</v>
      </c>
      <c r="AB32" s="86">
        <v>4</v>
      </c>
      <c r="AC32" s="86">
        <v>4</v>
      </c>
      <c r="AD32" s="86">
        <v>4</v>
      </c>
      <c r="AE32" s="86">
        <v>4</v>
      </c>
      <c r="AF32" s="86">
        <v>4</v>
      </c>
      <c r="AG32" s="86">
        <v>4</v>
      </c>
      <c r="AH32" s="86">
        <v>5</v>
      </c>
      <c r="AI32" s="86">
        <v>4</v>
      </c>
      <c r="AJ32" s="86">
        <v>4</v>
      </c>
      <c r="AK32" s="86">
        <v>4</v>
      </c>
      <c r="AL32" s="86">
        <v>4</v>
      </c>
      <c r="AM32" s="86">
        <v>2</v>
      </c>
      <c r="AN32" s="86">
        <v>4</v>
      </c>
      <c r="AO32" s="87">
        <v>3</v>
      </c>
      <c r="AP32" s="213">
        <v>0</v>
      </c>
      <c r="AQ32" s="214">
        <v>0</v>
      </c>
      <c r="AR32" s="215">
        <v>0</v>
      </c>
      <c r="AS32" s="215">
        <v>0</v>
      </c>
      <c r="AT32" s="216">
        <v>0</v>
      </c>
      <c r="AU32" s="216">
        <v>0</v>
      </c>
      <c r="AV32" s="217">
        <v>0</v>
      </c>
      <c r="AW32" s="218">
        <v>0</v>
      </c>
      <c r="AX32" s="211">
        <v>0</v>
      </c>
      <c r="AY32" s="211">
        <v>0</v>
      </c>
      <c r="AZ32" s="211">
        <v>0</v>
      </c>
      <c r="BA32" s="211">
        <v>0</v>
      </c>
      <c r="BB32" s="211">
        <v>0</v>
      </c>
      <c r="BC32" s="211">
        <v>0</v>
      </c>
      <c r="BD32" s="211">
        <v>0</v>
      </c>
      <c r="BE32" s="212">
        <v>0</v>
      </c>
      <c r="BF32" s="209">
        <f t="shared" si="5"/>
        <v>150</v>
      </c>
    </row>
    <row r="33" spans="1:58" x14ac:dyDescent="0.25">
      <c r="A33" s="948"/>
      <c r="B33" s="911"/>
      <c r="C33" s="946"/>
      <c r="D33" s="208" t="s">
        <v>203</v>
      </c>
      <c r="E33" s="66">
        <v>2</v>
      </c>
      <c r="F33" s="86">
        <v>3</v>
      </c>
      <c r="G33" s="86">
        <v>2</v>
      </c>
      <c r="H33" s="86">
        <v>3</v>
      </c>
      <c r="I33" s="86">
        <v>2</v>
      </c>
      <c r="J33" s="86">
        <v>3</v>
      </c>
      <c r="K33" s="86">
        <v>2</v>
      </c>
      <c r="L33" s="86">
        <v>3</v>
      </c>
      <c r="M33" s="86">
        <v>2</v>
      </c>
      <c r="N33" s="86">
        <v>3</v>
      </c>
      <c r="O33" s="86">
        <v>2</v>
      </c>
      <c r="P33" s="86">
        <v>3</v>
      </c>
      <c r="Q33" s="86">
        <v>2</v>
      </c>
      <c r="R33" s="86">
        <v>3</v>
      </c>
      <c r="S33" s="86">
        <v>2</v>
      </c>
      <c r="T33" s="87">
        <v>3</v>
      </c>
      <c r="U33" s="210">
        <v>0</v>
      </c>
      <c r="V33" s="211">
        <v>0</v>
      </c>
      <c r="W33" s="212">
        <v>0</v>
      </c>
      <c r="X33" s="72">
        <v>2</v>
      </c>
      <c r="Y33" s="66">
        <v>2</v>
      </c>
      <c r="Z33" s="86">
        <v>2</v>
      </c>
      <c r="AA33" s="66">
        <v>2</v>
      </c>
      <c r="AB33" s="86">
        <v>2</v>
      </c>
      <c r="AC33" s="66">
        <v>2</v>
      </c>
      <c r="AD33" s="86">
        <v>2</v>
      </c>
      <c r="AE33" s="66">
        <v>2</v>
      </c>
      <c r="AF33" s="86">
        <v>2</v>
      </c>
      <c r="AG33" s="66">
        <v>2</v>
      </c>
      <c r="AH33" s="86">
        <v>2</v>
      </c>
      <c r="AI33" s="66">
        <v>2</v>
      </c>
      <c r="AJ33" s="86">
        <v>2</v>
      </c>
      <c r="AK33" s="66">
        <v>2</v>
      </c>
      <c r="AL33" s="86">
        <v>2</v>
      </c>
      <c r="AM33" s="66">
        <v>2</v>
      </c>
      <c r="AN33" s="86">
        <v>2</v>
      </c>
      <c r="AO33" s="73">
        <v>1</v>
      </c>
      <c r="AP33" s="213">
        <v>0</v>
      </c>
      <c r="AQ33" s="214">
        <v>0</v>
      </c>
      <c r="AR33" s="215">
        <v>0</v>
      </c>
      <c r="AS33" s="215">
        <v>0</v>
      </c>
      <c r="AT33" s="216">
        <v>0</v>
      </c>
      <c r="AU33" s="216">
        <v>0</v>
      </c>
      <c r="AV33" s="217">
        <v>0</v>
      </c>
      <c r="AW33" s="218">
        <v>0</v>
      </c>
      <c r="AX33" s="211">
        <v>0</v>
      </c>
      <c r="AY33" s="211">
        <v>0</v>
      </c>
      <c r="AZ33" s="211">
        <v>0</v>
      </c>
      <c r="BA33" s="211">
        <v>0</v>
      </c>
      <c r="BB33" s="211">
        <v>0</v>
      </c>
      <c r="BC33" s="211">
        <v>0</v>
      </c>
      <c r="BD33" s="211">
        <v>0</v>
      </c>
      <c r="BE33" s="212">
        <v>0</v>
      </c>
      <c r="BF33" s="209">
        <f t="shared" si="5"/>
        <v>75</v>
      </c>
    </row>
    <row r="34" spans="1:58" x14ac:dyDescent="0.25">
      <c r="A34" s="948"/>
      <c r="B34" s="910" t="s">
        <v>232</v>
      </c>
      <c r="C34" s="929" t="s">
        <v>88</v>
      </c>
      <c r="D34" s="208" t="s">
        <v>202</v>
      </c>
      <c r="E34" s="66">
        <v>0</v>
      </c>
      <c r="F34" s="66">
        <v>0</v>
      </c>
      <c r="G34" s="66">
        <v>0</v>
      </c>
      <c r="H34" s="66">
        <v>0</v>
      </c>
      <c r="I34" s="66">
        <v>0</v>
      </c>
      <c r="J34" s="66">
        <v>0</v>
      </c>
      <c r="K34" s="66">
        <v>0</v>
      </c>
      <c r="L34" s="66">
        <v>0</v>
      </c>
      <c r="M34" s="66">
        <v>0</v>
      </c>
      <c r="N34" s="66">
        <v>0</v>
      </c>
      <c r="O34" s="66">
        <v>0</v>
      </c>
      <c r="P34" s="66">
        <v>0</v>
      </c>
      <c r="Q34" s="66">
        <v>0</v>
      </c>
      <c r="R34" s="66">
        <v>0</v>
      </c>
      <c r="S34" s="66">
        <v>0</v>
      </c>
      <c r="T34" s="73">
        <v>0</v>
      </c>
      <c r="U34" s="210">
        <v>0</v>
      </c>
      <c r="V34" s="211">
        <v>0</v>
      </c>
      <c r="W34" s="212">
        <v>0</v>
      </c>
      <c r="X34" s="72">
        <v>3</v>
      </c>
      <c r="Y34" s="86">
        <v>3</v>
      </c>
      <c r="Z34" s="86">
        <v>3</v>
      </c>
      <c r="AA34" s="86">
        <v>3</v>
      </c>
      <c r="AB34" s="86">
        <v>3</v>
      </c>
      <c r="AC34" s="86">
        <v>3</v>
      </c>
      <c r="AD34" s="86">
        <v>3</v>
      </c>
      <c r="AE34" s="86">
        <v>0</v>
      </c>
      <c r="AF34" s="86">
        <v>3</v>
      </c>
      <c r="AG34" s="86">
        <v>3</v>
      </c>
      <c r="AH34" s="86">
        <v>0</v>
      </c>
      <c r="AI34" s="86">
        <v>3</v>
      </c>
      <c r="AJ34" s="86">
        <v>3</v>
      </c>
      <c r="AK34" s="86">
        <v>3</v>
      </c>
      <c r="AL34" s="86">
        <v>3</v>
      </c>
      <c r="AM34" s="86">
        <v>3</v>
      </c>
      <c r="AN34" s="86">
        <v>3</v>
      </c>
      <c r="AO34" s="87">
        <v>3</v>
      </c>
      <c r="AP34" s="213">
        <v>0</v>
      </c>
      <c r="AQ34" s="214">
        <v>0</v>
      </c>
      <c r="AR34" s="215">
        <v>0</v>
      </c>
      <c r="AS34" s="215">
        <v>0</v>
      </c>
      <c r="AT34" s="216">
        <v>0</v>
      </c>
      <c r="AU34" s="216">
        <v>0</v>
      </c>
      <c r="AV34" s="217">
        <v>0</v>
      </c>
      <c r="AW34" s="218">
        <v>0</v>
      </c>
      <c r="AX34" s="211">
        <v>0</v>
      </c>
      <c r="AY34" s="211">
        <v>0</v>
      </c>
      <c r="AZ34" s="211">
        <v>0</v>
      </c>
      <c r="BA34" s="211">
        <v>0</v>
      </c>
      <c r="BB34" s="211">
        <v>0</v>
      </c>
      <c r="BC34" s="211">
        <v>0</v>
      </c>
      <c r="BD34" s="211">
        <v>0</v>
      </c>
      <c r="BE34" s="212">
        <v>0</v>
      </c>
      <c r="BF34" s="209">
        <f t="shared" si="5"/>
        <v>48</v>
      </c>
    </row>
    <row r="35" spans="1:58" ht="33" customHeight="1" x14ac:dyDescent="0.25">
      <c r="A35" s="948"/>
      <c r="B35" s="911"/>
      <c r="C35" s="928"/>
      <c r="D35" s="208" t="s">
        <v>203</v>
      </c>
      <c r="E35" s="66">
        <v>0</v>
      </c>
      <c r="F35" s="66">
        <v>0</v>
      </c>
      <c r="G35" s="66">
        <v>0</v>
      </c>
      <c r="H35" s="66">
        <v>0</v>
      </c>
      <c r="I35" s="66">
        <v>0</v>
      </c>
      <c r="J35" s="66">
        <v>0</v>
      </c>
      <c r="K35" s="66">
        <v>0</v>
      </c>
      <c r="L35" s="66">
        <v>0</v>
      </c>
      <c r="M35" s="66">
        <v>0</v>
      </c>
      <c r="N35" s="66">
        <v>0</v>
      </c>
      <c r="O35" s="66">
        <v>0</v>
      </c>
      <c r="P35" s="66">
        <v>0</v>
      </c>
      <c r="Q35" s="66">
        <v>0</v>
      </c>
      <c r="R35" s="66">
        <v>0</v>
      </c>
      <c r="S35" s="66">
        <v>0</v>
      </c>
      <c r="T35" s="73">
        <v>0</v>
      </c>
      <c r="U35" s="210">
        <v>0</v>
      </c>
      <c r="V35" s="211">
        <v>0</v>
      </c>
      <c r="W35" s="212">
        <v>0</v>
      </c>
      <c r="X35" s="72">
        <v>2</v>
      </c>
      <c r="Y35" s="66">
        <v>1</v>
      </c>
      <c r="Z35" s="66">
        <v>2</v>
      </c>
      <c r="AA35" s="66">
        <v>1</v>
      </c>
      <c r="AB35" s="66">
        <v>2</v>
      </c>
      <c r="AC35" s="66">
        <v>1</v>
      </c>
      <c r="AD35" s="66">
        <v>2</v>
      </c>
      <c r="AE35" s="66">
        <v>0</v>
      </c>
      <c r="AF35" s="66">
        <v>2</v>
      </c>
      <c r="AG35" s="66">
        <v>1</v>
      </c>
      <c r="AH35" s="66">
        <v>0</v>
      </c>
      <c r="AI35" s="66">
        <v>1</v>
      </c>
      <c r="AJ35" s="66">
        <v>2</v>
      </c>
      <c r="AK35" s="66">
        <v>1</v>
      </c>
      <c r="AL35" s="66">
        <v>2</v>
      </c>
      <c r="AM35" s="66">
        <v>1</v>
      </c>
      <c r="AN35" s="66">
        <v>2</v>
      </c>
      <c r="AO35" s="73">
        <v>1</v>
      </c>
      <c r="AP35" s="213">
        <v>0</v>
      </c>
      <c r="AQ35" s="214">
        <v>0</v>
      </c>
      <c r="AR35" s="215">
        <v>0</v>
      </c>
      <c r="AS35" s="215">
        <v>0</v>
      </c>
      <c r="AT35" s="216">
        <v>0</v>
      </c>
      <c r="AU35" s="233">
        <v>0</v>
      </c>
      <c r="AV35" s="217">
        <v>0</v>
      </c>
      <c r="AW35" s="218">
        <v>0</v>
      </c>
      <c r="AX35" s="211">
        <v>0</v>
      </c>
      <c r="AY35" s="211">
        <v>0</v>
      </c>
      <c r="AZ35" s="211">
        <v>0</v>
      </c>
      <c r="BA35" s="211">
        <v>0</v>
      </c>
      <c r="BB35" s="211">
        <v>0</v>
      </c>
      <c r="BC35" s="211">
        <v>0</v>
      </c>
      <c r="BD35" s="211">
        <v>0</v>
      </c>
      <c r="BE35" s="212">
        <v>0</v>
      </c>
      <c r="BF35" s="209">
        <f t="shared" si="5"/>
        <v>24</v>
      </c>
    </row>
    <row r="36" spans="1:58" x14ac:dyDescent="0.25">
      <c r="A36" s="948"/>
      <c r="B36" s="910" t="s">
        <v>89</v>
      </c>
      <c r="C36" s="929" t="s">
        <v>90</v>
      </c>
      <c r="D36" s="208" t="s">
        <v>202</v>
      </c>
      <c r="E36" s="86">
        <v>0</v>
      </c>
      <c r="F36" s="86">
        <v>0</v>
      </c>
      <c r="G36" s="86">
        <v>0</v>
      </c>
      <c r="H36" s="86">
        <v>0</v>
      </c>
      <c r="I36" s="86">
        <v>0</v>
      </c>
      <c r="J36" s="86">
        <v>0</v>
      </c>
      <c r="K36" s="86">
        <v>0</v>
      </c>
      <c r="L36" s="86">
        <v>0</v>
      </c>
      <c r="M36" s="86">
        <v>0</v>
      </c>
      <c r="N36" s="86">
        <v>0</v>
      </c>
      <c r="O36" s="86">
        <v>0</v>
      </c>
      <c r="P36" s="86">
        <v>0</v>
      </c>
      <c r="Q36" s="86">
        <v>0</v>
      </c>
      <c r="R36" s="86">
        <v>0</v>
      </c>
      <c r="S36" s="86">
        <v>0</v>
      </c>
      <c r="T36" s="87">
        <v>0</v>
      </c>
      <c r="U36" s="210">
        <v>0</v>
      </c>
      <c r="V36" s="211">
        <v>0</v>
      </c>
      <c r="W36" s="212">
        <v>0</v>
      </c>
      <c r="X36" s="72">
        <v>7</v>
      </c>
      <c r="Y36" s="86">
        <v>6</v>
      </c>
      <c r="Z36" s="86">
        <v>4</v>
      </c>
      <c r="AA36" s="86">
        <v>6</v>
      </c>
      <c r="AB36" s="86">
        <v>3</v>
      </c>
      <c r="AC36" s="86">
        <v>6</v>
      </c>
      <c r="AD36" s="86">
        <v>4</v>
      </c>
      <c r="AE36" s="86">
        <v>7</v>
      </c>
      <c r="AF36" s="86">
        <v>6</v>
      </c>
      <c r="AG36" s="86">
        <v>5</v>
      </c>
      <c r="AH36" s="86">
        <v>5</v>
      </c>
      <c r="AI36" s="86">
        <v>6</v>
      </c>
      <c r="AJ36" s="86">
        <v>3</v>
      </c>
      <c r="AK36" s="86">
        <v>5</v>
      </c>
      <c r="AL36" s="86">
        <v>6</v>
      </c>
      <c r="AM36" s="86">
        <v>5</v>
      </c>
      <c r="AN36" s="86">
        <v>5</v>
      </c>
      <c r="AO36" s="87">
        <v>7</v>
      </c>
      <c r="AP36" s="213">
        <v>0</v>
      </c>
      <c r="AQ36" s="214">
        <v>0</v>
      </c>
      <c r="AR36" s="215">
        <v>0</v>
      </c>
      <c r="AS36" s="215">
        <v>0</v>
      </c>
      <c r="AT36" s="216">
        <v>0</v>
      </c>
      <c r="AU36" s="216">
        <v>0</v>
      </c>
      <c r="AV36" s="217">
        <v>0</v>
      </c>
      <c r="AW36" s="218">
        <v>0</v>
      </c>
      <c r="AX36" s="211">
        <v>0</v>
      </c>
      <c r="AY36" s="211">
        <v>0</v>
      </c>
      <c r="AZ36" s="211">
        <v>0</v>
      </c>
      <c r="BA36" s="211">
        <v>0</v>
      </c>
      <c r="BB36" s="211">
        <v>0</v>
      </c>
      <c r="BC36" s="211">
        <v>0</v>
      </c>
      <c r="BD36" s="211">
        <v>0</v>
      </c>
      <c r="BE36" s="212">
        <v>0</v>
      </c>
      <c r="BF36" s="209">
        <f t="shared" si="5"/>
        <v>96</v>
      </c>
    </row>
    <row r="37" spans="1:58" ht="27" customHeight="1" x14ac:dyDescent="0.25">
      <c r="A37" s="948"/>
      <c r="B37" s="911"/>
      <c r="C37" s="928"/>
      <c r="D37" s="208" t="s">
        <v>203</v>
      </c>
      <c r="E37" s="86">
        <v>0</v>
      </c>
      <c r="F37" s="86">
        <v>0</v>
      </c>
      <c r="G37" s="86">
        <v>0</v>
      </c>
      <c r="H37" s="86">
        <v>0</v>
      </c>
      <c r="I37" s="86">
        <v>0</v>
      </c>
      <c r="J37" s="86">
        <v>0</v>
      </c>
      <c r="K37" s="86">
        <v>0</v>
      </c>
      <c r="L37" s="86">
        <v>0</v>
      </c>
      <c r="M37" s="86">
        <v>0</v>
      </c>
      <c r="N37" s="86">
        <v>0</v>
      </c>
      <c r="O37" s="86">
        <v>0</v>
      </c>
      <c r="P37" s="86">
        <v>0</v>
      </c>
      <c r="Q37" s="86">
        <v>0</v>
      </c>
      <c r="R37" s="86">
        <v>0</v>
      </c>
      <c r="S37" s="86">
        <v>0</v>
      </c>
      <c r="T37" s="87">
        <v>0</v>
      </c>
      <c r="U37" s="210">
        <v>0</v>
      </c>
      <c r="V37" s="211">
        <v>0</v>
      </c>
      <c r="W37" s="212">
        <v>0</v>
      </c>
      <c r="X37" s="72">
        <v>3</v>
      </c>
      <c r="Y37" s="86">
        <v>3</v>
      </c>
      <c r="Z37" s="86">
        <v>3</v>
      </c>
      <c r="AA37" s="86">
        <v>2</v>
      </c>
      <c r="AB37" s="86">
        <v>3</v>
      </c>
      <c r="AC37" s="86">
        <v>3</v>
      </c>
      <c r="AD37" s="86">
        <v>2</v>
      </c>
      <c r="AE37" s="86">
        <v>3</v>
      </c>
      <c r="AF37" s="86">
        <v>2</v>
      </c>
      <c r="AG37" s="86">
        <v>2</v>
      </c>
      <c r="AH37" s="86">
        <v>3</v>
      </c>
      <c r="AI37" s="86">
        <v>3</v>
      </c>
      <c r="AJ37" s="86">
        <v>2</v>
      </c>
      <c r="AK37" s="86">
        <v>3</v>
      </c>
      <c r="AL37" s="86">
        <v>3</v>
      </c>
      <c r="AM37" s="86">
        <v>2</v>
      </c>
      <c r="AN37" s="86">
        <v>3</v>
      </c>
      <c r="AO37" s="87">
        <v>3</v>
      </c>
      <c r="AP37" s="213">
        <v>0</v>
      </c>
      <c r="AQ37" s="214">
        <v>0</v>
      </c>
      <c r="AR37" s="215">
        <v>0</v>
      </c>
      <c r="AS37" s="215">
        <v>0</v>
      </c>
      <c r="AT37" s="216">
        <v>0</v>
      </c>
      <c r="AU37" s="216">
        <v>0</v>
      </c>
      <c r="AV37" s="217">
        <v>0</v>
      </c>
      <c r="AW37" s="218">
        <v>0</v>
      </c>
      <c r="AX37" s="211">
        <v>0</v>
      </c>
      <c r="AY37" s="211">
        <v>0</v>
      </c>
      <c r="AZ37" s="211">
        <v>0</v>
      </c>
      <c r="BA37" s="211">
        <v>0</v>
      </c>
      <c r="BB37" s="211">
        <v>0</v>
      </c>
      <c r="BC37" s="211">
        <v>0</v>
      </c>
      <c r="BD37" s="211">
        <v>0</v>
      </c>
      <c r="BE37" s="212">
        <v>0</v>
      </c>
      <c r="BF37" s="209">
        <f t="shared" si="5"/>
        <v>48</v>
      </c>
    </row>
    <row r="38" spans="1:58" x14ac:dyDescent="0.25">
      <c r="A38" s="948"/>
      <c r="B38" s="910" t="s">
        <v>233</v>
      </c>
      <c r="C38" s="937" t="s">
        <v>98</v>
      </c>
      <c r="D38" s="208" t="s">
        <v>202</v>
      </c>
      <c r="E38" s="234">
        <f>SUM(E40)+E42</f>
        <v>0</v>
      </c>
      <c r="F38" s="234">
        <f t="shared" ref="F38:AO38" si="14">SUM(F40)+F42</f>
        <v>0</v>
      </c>
      <c r="G38" s="234">
        <f t="shared" si="14"/>
        <v>0</v>
      </c>
      <c r="H38" s="234">
        <f t="shared" si="14"/>
        <v>0</v>
      </c>
      <c r="I38" s="234">
        <f t="shared" si="14"/>
        <v>0</v>
      </c>
      <c r="J38" s="234">
        <f t="shared" si="14"/>
        <v>0</v>
      </c>
      <c r="K38" s="234">
        <f t="shared" si="14"/>
        <v>0</v>
      </c>
      <c r="L38" s="234">
        <f t="shared" si="14"/>
        <v>0</v>
      </c>
      <c r="M38" s="234">
        <f t="shared" si="14"/>
        <v>0</v>
      </c>
      <c r="N38" s="234">
        <f t="shared" si="14"/>
        <v>0</v>
      </c>
      <c r="O38" s="234">
        <f t="shared" si="14"/>
        <v>0</v>
      </c>
      <c r="P38" s="234">
        <f t="shared" si="14"/>
        <v>0</v>
      </c>
      <c r="Q38" s="234">
        <f t="shared" si="14"/>
        <v>0</v>
      </c>
      <c r="R38" s="234">
        <f t="shared" si="14"/>
        <v>0</v>
      </c>
      <c r="S38" s="234">
        <f t="shared" si="14"/>
        <v>0</v>
      </c>
      <c r="T38" s="234">
        <f t="shared" si="14"/>
        <v>0</v>
      </c>
      <c r="U38" s="210">
        <v>0</v>
      </c>
      <c r="V38" s="211">
        <v>0</v>
      </c>
      <c r="W38" s="212">
        <v>0</v>
      </c>
      <c r="X38" s="234">
        <f t="shared" si="14"/>
        <v>8</v>
      </c>
      <c r="Y38" s="234">
        <f t="shared" si="14"/>
        <v>7</v>
      </c>
      <c r="Z38" s="234">
        <f t="shared" si="14"/>
        <v>8</v>
      </c>
      <c r="AA38" s="234">
        <f t="shared" si="14"/>
        <v>7</v>
      </c>
      <c r="AB38" s="234">
        <f t="shared" si="14"/>
        <v>8</v>
      </c>
      <c r="AC38" s="234">
        <f t="shared" si="14"/>
        <v>7</v>
      </c>
      <c r="AD38" s="234">
        <f t="shared" si="14"/>
        <v>8</v>
      </c>
      <c r="AE38" s="234">
        <f t="shared" si="14"/>
        <v>7</v>
      </c>
      <c r="AF38" s="234">
        <f t="shared" si="14"/>
        <v>8</v>
      </c>
      <c r="AG38" s="234">
        <f t="shared" si="14"/>
        <v>7</v>
      </c>
      <c r="AH38" s="234">
        <f t="shared" si="14"/>
        <v>8</v>
      </c>
      <c r="AI38" s="234">
        <f t="shared" si="14"/>
        <v>7</v>
      </c>
      <c r="AJ38" s="234">
        <f t="shared" si="14"/>
        <v>8</v>
      </c>
      <c r="AK38" s="234">
        <f t="shared" si="14"/>
        <v>7</v>
      </c>
      <c r="AL38" s="234">
        <f t="shared" si="14"/>
        <v>8</v>
      </c>
      <c r="AM38" s="234">
        <f t="shared" si="14"/>
        <v>7</v>
      </c>
      <c r="AN38" s="234">
        <f t="shared" si="14"/>
        <v>8</v>
      </c>
      <c r="AO38" s="234">
        <f t="shared" si="14"/>
        <v>8</v>
      </c>
      <c r="AP38" s="213">
        <v>0</v>
      </c>
      <c r="AQ38" s="214">
        <v>0</v>
      </c>
      <c r="AR38" s="215">
        <v>0</v>
      </c>
      <c r="AS38" s="215">
        <v>0</v>
      </c>
      <c r="AT38" s="216">
        <v>0</v>
      </c>
      <c r="AU38" s="216">
        <v>0</v>
      </c>
      <c r="AV38" s="217">
        <v>0</v>
      </c>
      <c r="AW38" s="218">
        <v>0</v>
      </c>
      <c r="AX38" s="211">
        <v>0</v>
      </c>
      <c r="AY38" s="211">
        <v>0</v>
      </c>
      <c r="AZ38" s="211">
        <v>0</v>
      </c>
      <c r="BA38" s="211">
        <v>0</v>
      </c>
      <c r="BB38" s="211">
        <v>0</v>
      </c>
      <c r="BC38" s="211">
        <v>0</v>
      </c>
      <c r="BD38" s="211">
        <v>0</v>
      </c>
      <c r="BE38" s="212">
        <v>0</v>
      </c>
      <c r="BF38" s="209">
        <f t="shared" si="5"/>
        <v>136</v>
      </c>
    </row>
    <row r="39" spans="1:58" ht="62.25" customHeight="1" thickBot="1" x14ac:dyDescent="0.3">
      <c r="A39" s="948"/>
      <c r="B39" s="914"/>
      <c r="C39" s="938"/>
      <c r="D39" s="208" t="s">
        <v>203</v>
      </c>
      <c r="E39" s="234">
        <f>SUM(E41)+E43</f>
        <v>0</v>
      </c>
      <c r="F39" s="234">
        <f t="shared" ref="F39:AO39" si="15">SUM(F41)+F43</f>
        <v>0</v>
      </c>
      <c r="G39" s="234">
        <f t="shared" si="15"/>
        <v>0</v>
      </c>
      <c r="H39" s="234">
        <f t="shared" si="15"/>
        <v>0</v>
      </c>
      <c r="I39" s="234">
        <f t="shared" si="15"/>
        <v>0</v>
      </c>
      <c r="J39" s="234">
        <f t="shared" si="15"/>
        <v>0</v>
      </c>
      <c r="K39" s="234">
        <f t="shared" si="15"/>
        <v>0</v>
      </c>
      <c r="L39" s="234">
        <f t="shared" si="15"/>
        <v>0</v>
      </c>
      <c r="M39" s="234">
        <f t="shared" si="15"/>
        <v>0</v>
      </c>
      <c r="N39" s="234">
        <f t="shared" si="15"/>
        <v>0</v>
      </c>
      <c r="O39" s="234">
        <f t="shared" si="15"/>
        <v>0</v>
      </c>
      <c r="P39" s="234">
        <f t="shared" si="15"/>
        <v>0</v>
      </c>
      <c r="Q39" s="234">
        <f t="shared" si="15"/>
        <v>0</v>
      </c>
      <c r="R39" s="234">
        <f t="shared" si="15"/>
        <v>0</v>
      </c>
      <c r="S39" s="234">
        <f t="shared" si="15"/>
        <v>0</v>
      </c>
      <c r="T39" s="234">
        <f t="shared" si="15"/>
        <v>0</v>
      </c>
      <c r="U39" s="210">
        <v>0</v>
      </c>
      <c r="V39" s="211">
        <v>0</v>
      </c>
      <c r="W39" s="212">
        <v>0</v>
      </c>
      <c r="X39" s="234">
        <f t="shared" si="15"/>
        <v>4</v>
      </c>
      <c r="Y39" s="234">
        <f t="shared" si="15"/>
        <v>4</v>
      </c>
      <c r="Z39" s="234">
        <f t="shared" si="15"/>
        <v>4</v>
      </c>
      <c r="AA39" s="234">
        <f t="shared" si="15"/>
        <v>3</v>
      </c>
      <c r="AB39" s="234">
        <f t="shared" si="15"/>
        <v>4</v>
      </c>
      <c r="AC39" s="234">
        <f t="shared" si="15"/>
        <v>4</v>
      </c>
      <c r="AD39" s="234">
        <f t="shared" si="15"/>
        <v>4</v>
      </c>
      <c r="AE39" s="234">
        <f t="shared" si="15"/>
        <v>3</v>
      </c>
      <c r="AF39" s="234">
        <f t="shared" si="15"/>
        <v>4</v>
      </c>
      <c r="AG39" s="234">
        <f t="shared" si="15"/>
        <v>4</v>
      </c>
      <c r="AH39" s="234">
        <f t="shared" si="15"/>
        <v>4</v>
      </c>
      <c r="AI39" s="234">
        <f t="shared" si="15"/>
        <v>4</v>
      </c>
      <c r="AJ39" s="234">
        <f t="shared" si="15"/>
        <v>4</v>
      </c>
      <c r="AK39" s="234">
        <f t="shared" si="15"/>
        <v>3</v>
      </c>
      <c r="AL39" s="234">
        <f t="shared" si="15"/>
        <v>4</v>
      </c>
      <c r="AM39" s="234">
        <f t="shared" si="15"/>
        <v>3</v>
      </c>
      <c r="AN39" s="234">
        <f t="shared" si="15"/>
        <v>4</v>
      </c>
      <c r="AO39" s="234">
        <f t="shared" si="15"/>
        <v>4</v>
      </c>
      <c r="AP39" s="213">
        <v>0</v>
      </c>
      <c r="AQ39" s="214">
        <v>0</v>
      </c>
      <c r="AR39" s="215">
        <v>0</v>
      </c>
      <c r="AS39" s="215">
        <v>0</v>
      </c>
      <c r="AT39" s="216">
        <v>0</v>
      </c>
      <c r="AU39" s="216">
        <v>0</v>
      </c>
      <c r="AV39" s="217">
        <v>0</v>
      </c>
      <c r="AW39" s="218">
        <v>0</v>
      </c>
      <c r="AX39" s="211">
        <v>0</v>
      </c>
      <c r="AY39" s="211">
        <v>0</v>
      </c>
      <c r="AZ39" s="211">
        <v>0</v>
      </c>
      <c r="BA39" s="211">
        <v>0</v>
      </c>
      <c r="BB39" s="211">
        <v>0</v>
      </c>
      <c r="BC39" s="211">
        <v>0</v>
      </c>
      <c r="BD39" s="211">
        <v>0</v>
      </c>
      <c r="BE39" s="212">
        <v>0</v>
      </c>
      <c r="BF39" s="209">
        <f t="shared" si="5"/>
        <v>68</v>
      </c>
    </row>
    <row r="40" spans="1:58" x14ac:dyDescent="0.25">
      <c r="A40" s="948"/>
      <c r="B40" s="926" t="s">
        <v>234</v>
      </c>
      <c r="C40" s="927" t="s">
        <v>100</v>
      </c>
      <c r="D40" s="208" t="s">
        <v>202</v>
      </c>
      <c r="E40" s="86">
        <v>0</v>
      </c>
      <c r="F40" s="86">
        <v>0</v>
      </c>
      <c r="G40" s="86">
        <v>0</v>
      </c>
      <c r="H40" s="86">
        <v>0</v>
      </c>
      <c r="I40" s="86">
        <v>0</v>
      </c>
      <c r="J40" s="86">
        <v>0</v>
      </c>
      <c r="K40" s="86">
        <v>0</v>
      </c>
      <c r="L40" s="86">
        <v>0</v>
      </c>
      <c r="M40" s="86">
        <v>0</v>
      </c>
      <c r="N40" s="86">
        <v>0</v>
      </c>
      <c r="O40" s="86">
        <v>0</v>
      </c>
      <c r="P40" s="86">
        <v>0</v>
      </c>
      <c r="Q40" s="86">
        <v>0</v>
      </c>
      <c r="R40" s="86">
        <v>0</v>
      </c>
      <c r="S40" s="86">
        <v>0</v>
      </c>
      <c r="T40" s="87">
        <v>0</v>
      </c>
      <c r="U40" s="210">
        <v>0</v>
      </c>
      <c r="V40" s="211">
        <v>0</v>
      </c>
      <c r="W40" s="212">
        <v>0</v>
      </c>
      <c r="X40" s="72">
        <v>2</v>
      </c>
      <c r="Y40" s="86">
        <v>2</v>
      </c>
      <c r="Z40" s="86">
        <v>2</v>
      </c>
      <c r="AA40" s="86">
        <v>2</v>
      </c>
      <c r="AB40" s="86">
        <v>2</v>
      </c>
      <c r="AC40" s="86">
        <v>2</v>
      </c>
      <c r="AD40" s="86">
        <v>2</v>
      </c>
      <c r="AE40" s="86">
        <v>2</v>
      </c>
      <c r="AF40" s="86">
        <v>2</v>
      </c>
      <c r="AG40" s="86">
        <v>2</v>
      </c>
      <c r="AH40" s="86">
        <v>2</v>
      </c>
      <c r="AI40" s="86">
        <v>2</v>
      </c>
      <c r="AJ40" s="86">
        <v>2</v>
      </c>
      <c r="AK40" s="86">
        <v>2</v>
      </c>
      <c r="AL40" s="86">
        <v>2</v>
      </c>
      <c r="AM40" s="86">
        <v>2</v>
      </c>
      <c r="AN40" s="86">
        <v>2</v>
      </c>
      <c r="AO40" s="87">
        <v>2</v>
      </c>
      <c r="AP40" s="213">
        <v>0</v>
      </c>
      <c r="AQ40" s="214">
        <v>0</v>
      </c>
      <c r="AR40" s="215">
        <v>0</v>
      </c>
      <c r="AS40" s="215">
        <v>0</v>
      </c>
      <c r="AT40" s="216">
        <v>0</v>
      </c>
      <c r="AU40" s="216">
        <v>0</v>
      </c>
      <c r="AV40" s="217">
        <v>0</v>
      </c>
      <c r="AW40" s="218">
        <v>0</v>
      </c>
      <c r="AX40" s="211">
        <v>0</v>
      </c>
      <c r="AY40" s="211">
        <v>0</v>
      </c>
      <c r="AZ40" s="211">
        <v>0</v>
      </c>
      <c r="BA40" s="211">
        <v>0</v>
      </c>
      <c r="BB40" s="211">
        <v>0</v>
      </c>
      <c r="BC40" s="211">
        <v>0</v>
      </c>
      <c r="BD40" s="211">
        <v>0</v>
      </c>
      <c r="BE40" s="212">
        <v>0</v>
      </c>
      <c r="BF40" s="209">
        <f t="shared" si="5"/>
        <v>36</v>
      </c>
    </row>
    <row r="41" spans="1:58" ht="29.25" customHeight="1" x14ac:dyDescent="0.25">
      <c r="A41" s="948"/>
      <c r="B41" s="911"/>
      <c r="C41" s="928"/>
      <c r="D41" s="208" t="s">
        <v>203</v>
      </c>
      <c r="E41" s="86">
        <v>0</v>
      </c>
      <c r="F41" s="86">
        <v>0</v>
      </c>
      <c r="G41" s="86">
        <v>0</v>
      </c>
      <c r="H41" s="86">
        <v>0</v>
      </c>
      <c r="I41" s="86">
        <v>0</v>
      </c>
      <c r="J41" s="86">
        <v>0</v>
      </c>
      <c r="K41" s="86">
        <v>0</v>
      </c>
      <c r="L41" s="86">
        <v>0</v>
      </c>
      <c r="M41" s="86">
        <v>0</v>
      </c>
      <c r="N41" s="86">
        <v>0</v>
      </c>
      <c r="O41" s="86">
        <v>0</v>
      </c>
      <c r="P41" s="86">
        <v>0</v>
      </c>
      <c r="Q41" s="86">
        <v>0</v>
      </c>
      <c r="R41" s="86">
        <v>0</v>
      </c>
      <c r="S41" s="86">
        <v>0</v>
      </c>
      <c r="T41" s="87">
        <v>0</v>
      </c>
      <c r="U41" s="210">
        <v>0</v>
      </c>
      <c r="V41" s="211">
        <v>0</v>
      </c>
      <c r="W41" s="212">
        <v>0</v>
      </c>
      <c r="X41" s="72">
        <v>1</v>
      </c>
      <c r="Y41" s="86">
        <v>1</v>
      </c>
      <c r="Z41" s="86">
        <v>1</v>
      </c>
      <c r="AA41" s="86">
        <v>1</v>
      </c>
      <c r="AB41" s="86">
        <v>1</v>
      </c>
      <c r="AC41" s="86">
        <v>1</v>
      </c>
      <c r="AD41" s="86">
        <v>1</v>
      </c>
      <c r="AE41" s="86">
        <v>1</v>
      </c>
      <c r="AF41" s="86">
        <v>1</v>
      </c>
      <c r="AG41" s="86">
        <v>1</v>
      </c>
      <c r="AH41" s="86">
        <v>1</v>
      </c>
      <c r="AI41" s="86">
        <v>1</v>
      </c>
      <c r="AJ41" s="86">
        <v>1</v>
      </c>
      <c r="AK41" s="86">
        <v>1</v>
      </c>
      <c r="AL41" s="86">
        <v>1</v>
      </c>
      <c r="AM41" s="86">
        <v>1</v>
      </c>
      <c r="AN41" s="86">
        <v>1</v>
      </c>
      <c r="AO41" s="87">
        <v>1</v>
      </c>
      <c r="AP41" s="213">
        <v>0</v>
      </c>
      <c r="AQ41" s="214">
        <v>0</v>
      </c>
      <c r="AR41" s="215">
        <v>0</v>
      </c>
      <c r="AS41" s="215">
        <v>0</v>
      </c>
      <c r="AT41" s="216">
        <v>0</v>
      </c>
      <c r="AU41" s="216">
        <v>0</v>
      </c>
      <c r="AV41" s="217">
        <v>0</v>
      </c>
      <c r="AW41" s="218">
        <v>0</v>
      </c>
      <c r="AX41" s="211">
        <v>0</v>
      </c>
      <c r="AY41" s="211">
        <v>0</v>
      </c>
      <c r="AZ41" s="211">
        <v>0</v>
      </c>
      <c r="BA41" s="211">
        <v>0</v>
      </c>
      <c r="BB41" s="211">
        <v>0</v>
      </c>
      <c r="BC41" s="211">
        <v>0</v>
      </c>
      <c r="BD41" s="211">
        <v>0</v>
      </c>
      <c r="BE41" s="212">
        <v>0</v>
      </c>
      <c r="BF41" s="209">
        <f t="shared" si="5"/>
        <v>18</v>
      </c>
    </row>
    <row r="42" spans="1:58" x14ac:dyDescent="0.25">
      <c r="A42" s="948"/>
      <c r="B42" s="923" t="s">
        <v>101</v>
      </c>
      <c r="C42" s="929" t="s">
        <v>102</v>
      </c>
      <c r="D42" s="208" t="s">
        <v>202</v>
      </c>
      <c r="E42" s="86">
        <v>0</v>
      </c>
      <c r="F42" s="86">
        <v>0</v>
      </c>
      <c r="G42" s="86">
        <v>0</v>
      </c>
      <c r="H42" s="86">
        <v>0</v>
      </c>
      <c r="I42" s="86">
        <v>0</v>
      </c>
      <c r="J42" s="86">
        <v>0</v>
      </c>
      <c r="K42" s="86">
        <v>0</v>
      </c>
      <c r="L42" s="86">
        <v>0</v>
      </c>
      <c r="M42" s="86">
        <v>0</v>
      </c>
      <c r="N42" s="86">
        <v>0</v>
      </c>
      <c r="O42" s="86">
        <v>0</v>
      </c>
      <c r="P42" s="86">
        <v>0</v>
      </c>
      <c r="Q42" s="86">
        <v>0</v>
      </c>
      <c r="R42" s="86">
        <v>0</v>
      </c>
      <c r="S42" s="86">
        <v>0</v>
      </c>
      <c r="T42" s="87">
        <v>0</v>
      </c>
      <c r="U42" s="210">
        <v>0</v>
      </c>
      <c r="V42" s="211">
        <v>0</v>
      </c>
      <c r="W42" s="212">
        <v>0</v>
      </c>
      <c r="X42" s="72">
        <v>6</v>
      </c>
      <c r="Y42" s="86">
        <v>5</v>
      </c>
      <c r="Z42" s="86">
        <v>6</v>
      </c>
      <c r="AA42" s="86">
        <v>5</v>
      </c>
      <c r="AB42" s="86">
        <v>6</v>
      </c>
      <c r="AC42" s="86">
        <v>5</v>
      </c>
      <c r="AD42" s="86">
        <v>6</v>
      </c>
      <c r="AE42" s="86">
        <v>5</v>
      </c>
      <c r="AF42" s="86">
        <v>6</v>
      </c>
      <c r="AG42" s="86">
        <v>5</v>
      </c>
      <c r="AH42" s="86">
        <v>6</v>
      </c>
      <c r="AI42" s="86">
        <v>5</v>
      </c>
      <c r="AJ42" s="86">
        <v>6</v>
      </c>
      <c r="AK42" s="86">
        <v>5</v>
      </c>
      <c r="AL42" s="86">
        <v>6</v>
      </c>
      <c r="AM42" s="86">
        <v>5</v>
      </c>
      <c r="AN42" s="86">
        <v>6</v>
      </c>
      <c r="AO42" s="87">
        <v>6</v>
      </c>
      <c r="AP42" s="213">
        <v>0</v>
      </c>
      <c r="AQ42" s="214">
        <v>0</v>
      </c>
      <c r="AR42" s="215">
        <v>0</v>
      </c>
      <c r="AS42" s="215">
        <v>0</v>
      </c>
      <c r="AT42" s="216">
        <v>0</v>
      </c>
      <c r="AU42" s="216">
        <v>0</v>
      </c>
      <c r="AV42" s="217">
        <v>0</v>
      </c>
      <c r="AW42" s="218">
        <v>0</v>
      </c>
      <c r="AX42" s="211">
        <v>0</v>
      </c>
      <c r="AY42" s="211">
        <v>0</v>
      </c>
      <c r="AZ42" s="211">
        <v>0</v>
      </c>
      <c r="BA42" s="211">
        <v>0</v>
      </c>
      <c r="BB42" s="211">
        <v>0</v>
      </c>
      <c r="BC42" s="211">
        <v>0</v>
      </c>
      <c r="BD42" s="211">
        <v>0</v>
      </c>
      <c r="BE42" s="212">
        <v>0</v>
      </c>
      <c r="BF42" s="209">
        <f t="shared" si="5"/>
        <v>100</v>
      </c>
    </row>
    <row r="43" spans="1:58" x14ac:dyDescent="0.25">
      <c r="A43" s="948"/>
      <c r="B43" s="911"/>
      <c r="C43" s="928"/>
      <c r="D43" s="208" t="s">
        <v>203</v>
      </c>
      <c r="E43" s="86">
        <v>0</v>
      </c>
      <c r="F43" s="86">
        <v>0</v>
      </c>
      <c r="G43" s="86">
        <v>0</v>
      </c>
      <c r="H43" s="86">
        <v>0</v>
      </c>
      <c r="I43" s="86">
        <v>0</v>
      </c>
      <c r="J43" s="86">
        <v>0</v>
      </c>
      <c r="K43" s="86">
        <v>0</v>
      </c>
      <c r="L43" s="86">
        <v>0</v>
      </c>
      <c r="M43" s="86">
        <v>0</v>
      </c>
      <c r="N43" s="86">
        <v>0</v>
      </c>
      <c r="O43" s="86">
        <v>0</v>
      </c>
      <c r="P43" s="86">
        <v>0</v>
      </c>
      <c r="Q43" s="86">
        <v>0</v>
      </c>
      <c r="R43" s="86">
        <v>0</v>
      </c>
      <c r="S43" s="86">
        <v>0</v>
      </c>
      <c r="T43" s="87">
        <v>0</v>
      </c>
      <c r="U43" s="210">
        <v>0</v>
      </c>
      <c r="V43" s="211">
        <v>0</v>
      </c>
      <c r="W43" s="212">
        <v>0</v>
      </c>
      <c r="X43" s="72">
        <v>3</v>
      </c>
      <c r="Y43" s="86">
        <v>3</v>
      </c>
      <c r="Z43" s="86">
        <v>3</v>
      </c>
      <c r="AA43" s="86">
        <v>2</v>
      </c>
      <c r="AB43" s="86">
        <v>3</v>
      </c>
      <c r="AC43" s="86">
        <v>3</v>
      </c>
      <c r="AD43" s="86">
        <v>3</v>
      </c>
      <c r="AE43" s="86">
        <v>2</v>
      </c>
      <c r="AF43" s="86">
        <v>3</v>
      </c>
      <c r="AG43" s="86">
        <v>3</v>
      </c>
      <c r="AH43" s="86">
        <v>3</v>
      </c>
      <c r="AI43" s="86">
        <v>3</v>
      </c>
      <c r="AJ43" s="86">
        <v>3</v>
      </c>
      <c r="AK43" s="86">
        <v>2</v>
      </c>
      <c r="AL43" s="86">
        <v>3</v>
      </c>
      <c r="AM43" s="86">
        <v>2</v>
      </c>
      <c r="AN43" s="86">
        <v>3</v>
      </c>
      <c r="AO43" s="87">
        <v>3</v>
      </c>
      <c r="AP43" s="213">
        <v>0</v>
      </c>
      <c r="AQ43" s="214">
        <v>0</v>
      </c>
      <c r="AR43" s="215">
        <v>0</v>
      </c>
      <c r="AS43" s="215">
        <v>0</v>
      </c>
      <c r="AT43" s="216">
        <v>0</v>
      </c>
      <c r="AU43" s="216">
        <v>0</v>
      </c>
      <c r="AV43" s="217">
        <v>0</v>
      </c>
      <c r="AW43" s="218">
        <v>0</v>
      </c>
      <c r="AX43" s="211">
        <v>0</v>
      </c>
      <c r="AY43" s="211">
        <v>0</v>
      </c>
      <c r="AZ43" s="211">
        <v>0</v>
      </c>
      <c r="BA43" s="211">
        <v>0</v>
      </c>
      <c r="BB43" s="211">
        <v>0</v>
      </c>
      <c r="BC43" s="211">
        <v>0</v>
      </c>
      <c r="BD43" s="211">
        <v>0</v>
      </c>
      <c r="BE43" s="212">
        <v>0</v>
      </c>
      <c r="BF43" s="209">
        <f t="shared" si="5"/>
        <v>50</v>
      </c>
    </row>
    <row r="44" spans="1:58" x14ac:dyDescent="0.25">
      <c r="A44" s="948"/>
      <c r="B44" s="910" t="s">
        <v>105</v>
      </c>
      <c r="C44" s="922" t="s">
        <v>106</v>
      </c>
      <c r="D44" s="208" t="s">
        <v>202</v>
      </c>
      <c r="E44" s="67">
        <f>SUM(E46)</f>
        <v>4</v>
      </c>
      <c r="F44" s="67">
        <f t="shared" ref="F44:BE44" si="16">SUM(F46)</f>
        <v>4</v>
      </c>
      <c r="G44" s="67">
        <f t="shared" si="16"/>
        <v>4</v>
      </c>
      <c r="H44" s="67">
        <f t="shared" si="16"/>
        <v>3</v>
      </c>
      <c r="I44" s="67">
        <f t="shared" si="16"/>
        <v>4</v>
      </c>
      <c r="J44" s="67">
        <f t="shared" si="16"/>
        <v>4</v>
      </c>
      <c r="K44" s="67">
        <f t="shared" si="16"/>
        <v>3</v>
      </c>
      <c r="L44" s="67">
        <f t="shared" si="16"/>
        <v>4</v>
      </c>
      <c r="M44" s="67">
        <f t="shared" si="16"/>
        <v>4</v>
      </c>
      <c r="N44" s="67">
        <f t="shared" si="16"/>
        <v>5</v>
      </c>
      <c r="O44" s="67">
        <f t="shared" si="16"/>
        <v>4</v>
      </c>
      <c r="P44" s="67">
        <f t="shared" si="16"/>
        <v>3</v>
      </c>
      <c r="Q44" s="67">
        <f t="shared" si="16"/>
        <v>4</v>
      </c>
      <c r="R44" s="67">
        <f t="shared" si="16"/>
        <v>4</v>
      </c>
      <c r="S44" s="67">
        <f t="shared" si="16"/>
        <v>4</v>
      </c>
      <c r="T44" s="67">
        <f t="shared" si="16"/>
        <v>2</v>
      </c>
      <c r="U44" s="210">
        <v>0</v>
      </c>
      <c r="V44" s="211">
        <v>0</v>
      </c>
      <c r="W44" s="212">
        <v>0</v>
      </c>
      <c r="X44" s="67">
        <f t="shared" si="16"/>
        <v>0</v>
      </c>
      <c r="Y44" s="67">
        <f t="shared" si="16"/>
        <v>0</v>
      </c>
      <c r="Z44" s="67">
        <f t="shared" si="16"/>
        <v>0</v>
      </c>
      <c r="AA44" s="67">
        <f t="shared" si="16"/>
        <v>0</v>
      </c>
      <c r="AB44" s="67">
        <f t="shared" si="16"/>
        <v>0</v>
      </c>
      <c r="AC44" s="67">
        <f t="shared" si="16"/>
        <v>0</v>
      </c>
      <c r="AD44" s="67">
        <f t="shared" si="16"/>
        <v>0</v>
      </c>
      <c r="AE44" s="67">
        <f t="shared" si="16"/>
        <v>0</v>
      </c>
      <c r="AF44" s="67">
        <f t="shared" si="16"/>
        <v>0</v>
      </c>
      <c r="AG44" s="67">
        <f t="shared" si="16"/>
        <v>0</v>
      </c>
      <c r="AH44" s="67">
        <f t="shared" si="16"/>
        <v>0</v>
      </c>
      <c r="AI44" s="67">
        <f t="shared" si="16"/>
        <v>0</v>
      </c>
      <c r="AJ44" s="67">
        <f t="shared" si="16"/>
        <v>0</v>
      </c>
      <c r="AK44" s="67">
        <f t="shared" si="16"/>
        <v>0</v>
      </c>
      <c r="AL44" s="67">
        <f t="shared" si="16"/>
        <v>0</v>
      </c>
      <c r="AM44" s="67">
        <f t="shared" si="16"/>
        <v>0</v>
      </c>
      <c r="AN44" s="67">
        <f t="shared" si="16"/>
        <v>0</v>
      </c>
      <c r="AO44" s="67">
        <f t="shared" si="16"/>
        <v>0</v>
      </c>
      <c r="AP44" s="213">
        <v>0</v>
      </c>
      <c r="AQ44" s="214">
        <v>0</v>
      </c>
      <c r="AR44" s="215">
        <v>0</v>
      </c>
      <c r="AS44" s="215">
        <v>0</v>
      </c>
      <c r="AT44" s="216">
        <v>0</v>
      </c>
      <c r="AU44" s="216">
        <v>0</v>
      </c>
      <c r="AV44" s="217">
        <v>0</v>
      </c>
      <c r="AW44" s="218">
        <v>0</v>
      </c>
      <c r="AX44" s="211">
        <v>0</v>
      </c>
      <c r="AY44" s="211">
        <v>0</v>
      </c>
      <c r="AZ44" s="211">
        <v>0</v>
      </c>
      <c r="BA44" s="211">
        <v>0</v>
      </c>
      <c r="BB44" s="211">
        <v>0</v>
      </c>
      <c r="BC44" s="211">
        <v>0</v>
      </c>
      <c r="BD44" s="211">
        <v>0</v>
      </c>
      <c r="BE44" s="67">
        <f t="shared" si="16"/>
        <v>0</v>
      </c>
      <c r="BF44" s="209">
        <f t="shared" si="5"/>
        <v>60</v>
      </c>
    </row>
    <row r="45" spans="1:58" ht="34.5" customHeight="1" x14ac:dyDescent="0.25">
      <c r="A45" s="948"/>
      <c r="B45" s="911"/>
      <c r="C45" s="930"/>
      <c r="D45" s="208" t="s">
        <v>203</v>
      </c>
      <c r="E45" s="67">
        <f t="shared" ref="E45" si="17">SUM(E47)</f>
        <v>2</v>
      </c>
      <c r="F45" s="67">
        <f t="shared" ref="F45:BE45" si="18">SUM(F47)</f>
        <v>2</v>
      </c>
      <c r="G45" s="67">
        <f t="shared" si="18"/>
        <v>2</v>
      </c>
      <c r="H45" s="67">
        <f t="shared" si="18"/>
        <v>1</v>
      </c>
      <c r="I45" s="67">
        <f t="shared" si="18"/>
        <v>2</v>
      </c>
      <c r="J45" s="67">
        <f t="shared" si="18"/>
        <v>2</v>
      </c>
      <c r="K45" s="67">
        <f t="shared" si="18"/>
        <v>1</v>
      </c>
      <c r="L45" s="67">
        <f t="shared" si="18"/>
        <v>2</v>
      </c>
      <c r="M45" s="67">
        <f t="shared" si="18"/>
        <v>2</v>
      </c>
      <c r="N45" s="67">
        <f t="shared" si="18"/>
        <v>2</v>
      </c>
      <c r="O45" s="67">
        <f t="shared" si="18"/>
        <v>2</v>
      </c>
      <c r="P45" s="67">
        <f t="shared" si="18"/>
        <v>2</v>
      </c>
      <c r="Q45" s="67">
        <f t="shared" si="18"/>
        <v>2</v>
      </c>
      <c r="R45" s="67">
        <f t="shared" si="18"/>
        <v>2</v>
      </c>
      <c r="S45" s="67">
        <f t="shared" si="18"/>
        <v>2</v>
      </c>
      <c r="T45" s="67">
        <f t="shared" si="18"/>
        <v>2</v>
      </c>
      <c r="U45" s="210">
        <v>0</v>
      </c>
      <c r="V45" s="211">
        <v>0</v>
      </c>
      <c r="W45" s="212">
        <v>0</v>
      </c>
      <c r="X45" s="67">
        <f t="shared" si="18"/>
        <v>0</v>
      </c>
      <c r="Y45" s="67">
        <f t="shared" si="18"/>
        <v>0</v>
      </c>
      <c r="Z45" s="67">
        <f t="shared" si="18"/>
        <v>0</v>
      </c>
      <c r="AA45" s="67">
        <f t="shared" si="18"/>
        <v>0</v>
      </c>
      <c r="AB45" s="67">
        <f t="shared" si="18"/>
        <v>0</v>
      </c>
      <c r="AC45" s="67">
        <f t="shared" si="18"/>
        <v>0</v>
      </c>
      <c r="AD45" s="67">
        <f t="shared" si="18"/>
        <v>0</v>
      </c>
      <c r="AE45" s="67">
        <f t="shared" si="18"/>
        <v>0</v>
      </c>
      <c r="AF45" s="67">
        <f t="shared" si="18"/>
        <v>0</v>
      </c>
      <c r="AG45" s="67">
        <f t="shared" si="18"/>
        <v>0</v>
      </c>
      <c r="AH45" s="67">
        <f t="shared" si="18"/>
        <v>0</v>
      </c>
      <c r="AI45" s="67">
        <f t="shared" si="18"/>
        <v>0</v>
      </c>
      <c r="AJ45" s="67">
        <f t="shared" si="18"/>
        <v>0</v>
      </c>
      <c r="AK45" s="67">
        <f t="shared" si="18"/>
        <v>0</v>
      </c>
      <c r="AL45" s="67">
        <f t="shared" si="18"/>
        <v>0</v>
      </c>
      <c r="AM45" s="67">
        <f t="shared" si="18"/>
        <v>0</v>
      </c>
      <c r="AN45" s="67">
        <f t="shared" si="18"/>
        <v>0</v>
      </c>
      <c r="AO45" s="67">
        <f t="shared" si="18"/>
        <v>0</v>
      </c>
      <c r="AP45" s="213">
        <v>0</v>
      </c>
      <c r="AQ45" s="214">
        <v>0</v>
      </c>
      <c r="AR45" s="215">
        <v>0</v>
      </c>
      <c r="AS45" s="215">
        <v>0</v>
      </c>
      <c r="AT45" s="216">
        <v>0</v>
      </c>
      <c r="AU45" s="216">
        <v>0</v>
      </c>
      <c r="AV45" s="217">
        <v>0</v>
      </c>
      <c r="AW45" s="218">
        <v>0</v>
      </c>
      <c r="AX45" s="211">
        <v>0</v>
      </c>
      <c r="AY45" s="211">
        <v>0</v>
      </c>
      <c r="AZ45" s="211">
        <v>0</v>
      </c>
      <c r="BA45" s="211">
        <v>0</v>
      </c>
      <c r="BB45" s="211">
        <v>0</v>
      </c>
      <c r="BC45" s="211">
        <v>0</v>
      </c>
      <c r="BD45" s="211">
        <v>0</v>
      </c>
      <c r="BE45" s="67">
        <f t="shared" si="18"/>
        <v>0</v>
      </c>
      <c r="BF45" s="209">
        <f t="shared" si="5"/>
        <v>30</v>
      </c>
    </row>
    <row r="46" spans="1:58" x14ac:dyDescent="0.25">
      <c r="A46" s="948"/>
      <c r="B46" s="910" t="s">
        <v>211</v>
      </c>
      <c r="C46" s="929" t="s">
        <v>108</v>
      </c>
      <c r="D46" s="208" t="s">
        <v>202</v>
      </c>
      <c r="E46" s="67">
        <v>4</v>
      </c>
      <c r="F46" s="67">
        <v>4</v>
      </c>
      <c r="G46" s="67">
        <v>4</v>
      </c>
      <c r="H46" s="67">
        <v>3</v>
      </c>
      <c r="I46" s="67">
        <v>4</v>
      </c>
      <c r="J46" s="67">
        <v>4</v>
      </c>
      <c r="K46" s="67">
        <v>3</v>
      </c>
      <c r="L46" s="67">
        <v>4</v>
      </c>
      <c r="M46" s="67">
        <v>4</v>
      </c>
      <c r="N46" s="67">
        <v>5</v>
      </c>
      <c r="O46" s="67">
        <v>4</v>
      </c>
      <c r="P46" s="67">
        <v>3</v>
      </c>
      <c r="Q46" s="67">
        <v>4</v>
      </c>
      <c r="R46" s="79">
        <v>4</v>
      </c>
      <c r="S46" s="79">
        <v>4</v>
      </c>
      <c r="T46" s="80">
        <v>2</v>
      </c>
      <c r="U46" s="210">
        <v>0</v>
      </c>
      <c r="V46" s="211">
        <v>0</v>
      </c>
      <c r="W46" s="212">
        <v>0</v>
      </c>
      <c r="X46" s="81">
        <v>0</v>
      </c>
      <c r="Y46" s="79">
        <v>0</v>
      </c>
      <c r="Z46" s="79">
        <v>0</v>
      </c>
      <c r="AA46" s="79">
        <v>0</v>
      </c>
      <c r="AB46" s="79">
        <v>0</v>
      </c>
      <c r="AC46" s="79">
        <v>0</v>
      </c>
      <c r="AD46" s="79">
        <v>0</v>
      </c>
      <c r="AE46" s="79">
        <v>0</v>
      </c>
      <c r="AF46" s="79">
        <v>0</v>
      </c>
      <c r="AG46" s="79">
        <v>0</v>
      </c>
      <c r="AH46" s="79">
        <v>0</v>
      </c>
      <c r="AI46" s="79">
        <v>0</v>
      </c>
      <c r="AJ46" s="79">
        <v>0</v>
      </c>
      <c r="AK46" s="79">
        <v>0</v>
      </c>
      <c r="AL46" s="79">
        <v>0</v>
      </c>
      <c r="AM46" s="79">
        <v>0</v>
      </c>
      <c r="AN46" s="79">
        <v>0</v>
      </c>
      <c r="AO46" s="80">
        <v>0</v>
      </c>
      <c r="AP46" s="213">
        <v>0</v>
      </c>
      <c r="AQ46" s="214">
        <v>0</v>
      </c>
      <c r="AR46" s="215">
        <v>0</v>
      </c>
      <c r="AS46" s="215">
        <v>0</v>
      </c>
      <c r="AT46" s="216">
        <v>0</v>
      </c>
      <c r="AU46" s="216">
        <v>0</v>
      </c>
      <c r="AV46" s="217">
        <v>0</v>
      </c>
      <c r="AW46" s="218">
        <v>0</v>
      </c>
      <c r="AX46" s="211">
        <v>0</v>
      </c>
      <c r="AY46" s="211">
        <v>0</v>
      </c>
      <c r="AZ46" s="211">
        <v>0</v>
      </c>
      <c r="BA46" s="211">
        <v>0</v>
      </c>
      <c r="BB46" s="211">
        <v>0</v>
      </c>
      <c r="BC46" s="211">
        <v>0</v>
      </c>
      <c r="BD46" s="211">
        <v>0</v>
      </c>
      <c r="BE46" s="212">
        <v>0</v>
      </c>
      <c r="BF46" s="209">
        <f t="shared" si="5"/>
        <v>60</v>
      </c>
    </row>
    <row r="47" spans="1:58" x14ac:dyDescent="0.25">
      <c r="A47" s="948"/>
      <c r="B47" s="911"/>
      <c r="C47" s="928"/>
      <c r="D47" s="208" t="s">
        <v>203</v>
      </c>
      <c r="E47" s="67">
        <v>2</v>
      </c>
      <c r="F47" s="67">
        <v>2</v>
      </c>
      <c r="G47" s="67">
        <v>2</v>
      </c>
      <c r="H47" s="67">
        <v>1</v>
      </c>
      <c r="I47" s="67">
        <v>2</v>
      </c>
      <c r="J47" s="67">
        <v>2</v>
      </c>
      <c r="K47" s="67">
        <v>1</v>
      </c>
      <c r="L47" s="67">
        <v>2</v>
      </c>
      <c r="M47" s="67">
        <v>2</v>
      </c>
      <c r="N47" s="67">
        <v>2</v>
      </c>
      <c r="O47" s="67">
        <v>2</v>
      </c>
      <c r="P47" s="67">
        <v>2</v>
      </c>
      <c r="Q47" s="67">
        <v>2</v>
      </c>
      <c r="R47" s="67">
        <v>2</v>
      </c>
      <c r="S47" s="67">
        <v>2</v>
      </c>
      <c r="T47" s="68">
        <v>2</v>
      </c>
      <c r="U47" s="210">
        <v>0</v>
      </c>
      <c r="V47" s="211">
        <v>0</v>
      </c>
      <c r="W47" s="212">
        <v>0</v>
      </c>
      <c r="X47" s="81">
        <v>0</v>
      </c>
      <c r="Y47" s="79">
        <v>0</v>
      </c>
      <c r="Z47" s="79">
        <v>0</v>
      </c>
      <c r="AA47" s="79">
        <v>0</v>
      </c>
      <c r="AB47" s="79">
        <v>0</v>
      </c>
      <c r="AC47" s="79">
        <v>0</v>
      </c>
      <c r="AD47" s="79">
        <v>0</v>
      </c>
      <c r="AE47" s="79">
        <v>0</v>
      </c>
      <c r="AF47" s="79">
        <v>0</v>
      </c>
      <c r="AG47" s="79">
        <v>0</v>
      </c>
      <c r="AH47" s="79">
        <v>0</v>
      </c>
      <c r="AI47" s="79">
        <v>0</v>
      </c>
      <c r="AJ47" s="79">
        <v>0</v>
      </c>
      <c r="AK47" s="79">
        <v>0</v>
      </c>
      <c r="AL47" s="79">
        <v>0</v>
      </c>
      <c r="AM47" s="79">
        <v>0</v>
      </c>
      <c r="AN47" s="79">
        <v>0</v>
      </c>
      <c r="AO47" s="80">
        <v>0</v>
      </c>
      <c r="AP47" s="213">
        <v>0</v>
      </c>
      <c r="AQ47" s="214">
        <v>0</v>
      </c>
      <c r="AR47" s="215">
        <v>0</v>
      </c>
      <c r="AS47" s="215">
        <v>0</v>
      </c>
      <c r="AT47" s="216">
        <v>0</v>
      </c>
      <c r="AU47" s="216">
        <v>0</v>
      </c>
      <c r="AV47" s="217">
        <v>0</v>
      </c>
      <c r="AW47" s="218">
        <v>0</v>
      </c>
      <c r="AX47" s="211">
        <v>0</v>
      </c>
      <c r="AY47" s="211">
        <v>0</v>
      </c>
      <c r="AZ47" s="211">
        <v>0</v>
      </c>
      <c r="BA47" s="211">
        <v>0</v>
      </c>
      <c r="BB47" s="211">
        <v>0</v>
      </c>
      <c r="BC47" s="211">
        <v>0</v>
      </c>
      <c r="BD47" s="211">
        <v>0</v>
      </c>
      <c r="BE47" s="212">
        <v>0</v>
      </c>
      <c r="BF47" s="209">
        <f t="shared" si="5"/>
        <v>30</v>
      </c>
    </row>
    <row r="48" spans="1:58" x14ac:dyDescent="0.25">
      <c r="A48" s="948"/>
      <c r="B48" s="910" t="s">
        <v>111</v>
      </c>
      <c r="C48" s="931" t="s">
        <v>235</v>
      </c>
      <c r="D48" s="208" t="s">
        <v>202</v>
      </c>
      <c r="E48" s="67">
        <f>E50</f>
        <v>2</v>
      </c>
      <c r="F48" s="67">
        <f t="shared" ref="F48:AO48" si="19">F50</f>
        <v>4</v>
      </c>
      <c r="G48" s="67">
        <f t="shared" si="19"/>
        <v>2</v>
      </c>
      <c r="H48" s="67">
        <f t="shared" si="19"/>
        <v>4</v>
      </c>
      <c r="I48" s="67">
        <f t="shared" si="19"/>
        <v>2</v>
      </c>
      <c r="J48" s="67">
        <f t="shared" si="19"/>
        <v>2</v>
      </c>
      <c r="K48" s="67">
        <f t="shared" si="19"/>
        <v>2</v>
      </c>
      <c r="L48" s="67">
        <f t="shared" si="19"/>
        <v>2</v>
      </c>
      <c r="M48" s="67">
        <f t="shared" si="19"/>
        <v>2</v>
      </c>
      <c r="N48" s="67">
        <f t="shared" si="19"/>
        <v>0</v>
      </c>
      <c r="O48" s="67">
        <f t="shared" si="19"/>
        <v>2</v>
      </c>
      <c r="P48" s="67">
        <f t="shared" si="19"/>
        <v>2</v>
      </c>
      <c r="Q48" s="67">
        <f t="shared" si="19"/>
        <v>2</v>
      </c>
      <c r="R48" s="67">
        <f t="shared" si="19"/>
        <v>2</v>
      </c>
      <c r="S48" s="67">
        <f t="shared" si="19"/>
        <v>2</v>
      </c>
      <c r="T48" s="67">
        <f t="shared" si="19"/>
        <v>4</v>
      </c>
      <c r="U48" s="210">
        <v>0</v>
      </c>
      <c r="V48" s="211">
        <v>0</v>
      </c>
      <c r="W48" s="212">
        <v>0</v>
      </c>
      <c r="X48" s="67">
        <f t="shared" si="19"/>
        <v>0</v>
      </c>
      <c r="Y48" s="67">
        <f t="shared" si="19"/>
        <v>0</v>
      </c>
      <c r="Z48" s="67">
        <f t="shared" si="19"/>
        <v>2</v>
      </c>
      <c r="AA48" s="67">
        <f t="shared" si="19"/>
        <v>2</v>
      </c>
      <c r="AB48" s="67">
        <f t="shared" si="19"/>
        <v>2</v>
      </c>
      <c r="AC48" s="67">
        <f t="shared" si="19"/>
        <v>2</v>
      </c>
      <c r="AD48" s="67">
        <f t="shared" si="19"/>
        <v>2</v>
      </c>
      <c r="AE48" s="67">
        <f t="shared" si="19"/>
        <v>2</v>
      </c>
      <c r="AF48" s="67">
        <f t="shared" si="19"/>
        <v>2</v>
      </c>
      <c r="AG48" s="67">
        <f t="shared" si="19"/>
        <v>2</v>
      </c>
      <c r="AH48" s="67">
        <f t="shared" si="19"/>
        <v>2</v>
      </c>
      <c r="AI48" s="67">
        <f t="shared" si="19"/>
        <v>2</v>
      </c>
      <c r="AJ48" s="67">
        <f t="shared" si="19"/>
        <v>2</v>
      </c>
      <c r="AK48" s="67">
        <f t="shared" si="19"/>
        <v>2</v>
      </c>
      <c r="AL48" s="67">
        <f t="shared" si="19"/>
        <v>2</v>
      </c>
      <c r="AM48" s="67">
        <f t="shared" si="19"/>
        <v>2</v>
      </c>
      <c r="AN48" s="67">
        <f t="shared" si="19"/>
        <v>2</v>
      </c>
      <c r="AO48" s="67">
        <f t="shared" si="19"/>
        <v>2</v>
      </c>
      <c r="AP48" s="213">
        <v>0</v>
      </c>
      <c r="AQ48" s="214">
        <v>0</v>
      </c>
      <c r="AR48" s="215">
        <v>0</v>
      </c>
      <c r="AS48" s="215">
        <v>0</v>
      </c>
      <c r="AT48" s="216">
        <v>0</v>
      </c>
      <c r="AU48" s="216">
        <v>0</v>
      </c>
      <c r="AV48" s="217">
        <v>0</v>
      </c>
      <c r="AW48" s="218">
        <v>0</v>
      </c>
      <c r="AX48" s="211">
        <v>0</v>
      </c>
      <c r="AY48" s="211">
        <v>0</v>
      </c>
      <c r="AZ48" s="211">
        <v>0</v>
      </c>
      <c r="BA48" s="211">
        <v>0</v>
      </c>
      <c r="BB48" s="211">
        <v>0</v>
      </c>
      <c r="BC48" s="211">
        <v>0</v>
      </c>
      <c r="BD48" s="211">
        <v>0</v>
      </c>
      <c r="BE48" s="212">
        <v>0</v>
      </c>
      <c r="BF48" s="209">
        <f t="shared" si="5"/>
        <v>68</v>
      </c>
    </row>
    <row r="49" spans="1:58" ht="45.75" customHeight="1" x14ac:dyDescent="0.25">
      <c r="A49" s="948"/>
      <c r="B49" s="911"/>
      <c r="C49" s="932"/>
      <c r="D49" s="208" t="s">
        <v>203</v>
      </c>
      <c r="E49" s="67">
        <f>E51</f>
        <v>1</v>
      </c>
      <c r="F49" s="67">
        <f t="shared" ref="F49:AO49" si="20">F51</f>
        <v>1</v>
      </c>
      <c r="G49" s="67">
        <f t="shared" si="20"/>
        <v>1</v>
      </c>
      <c r="H49" s="67">
        <f t="shared" si="20"/>
        <v>2</v>
      </c>
      <c r="I49" s="67">
        <f t="shared" si="20"/>
        <v>1</v>
      </c>
      <c r="J49" s="67">
        <f t="shared" si="20"/>
        <v>1</v>
      </c>
      <c r="K49" s="67">
        <f t="shared" si="20"/>
        <v>1</v>
      </c>
      <c r="L49" s="67">
        <f t="shared" si="20"/>
        <v>2</v>
      </c>
      <c r="M49" s="67">
        <f t="shared" si="20"/>
        <v>1</v>
      </c>
      <c r="N49" s="67">
        <f t="shared" si="20"/>
        <v>1</v>
      </c>
      <c r="O49" s="67">
        <f t="shared" si="20"/>
        <v>1</v>
      </c>
      <c r="P49" s="67">
        <f t="shared" si="20"/>
        <v>1</v>
      </c>
      <c r="Q49" s="67">
        <f t="shared" si="20"/>
        <v>1</v>
      </c>
      <c r="R49" s="67">
        <f t="shared" si="20"/>
        <v>1</v>
      </c>
      <c r="S49" s="67">
        <f t="shared" si="20"/>
        <v>1</v>
      </c>
      <c r="T49" s="67">
        <f t="shared" si="20"/>
        <v>1</v>
      </c>
      <c r="U49" s="210">
        <v>0</v>
      </c>
      <c r="V49" s="211">
        <v>0</v>
      </c>
      <c r="W49" s="212">
        <v>0</v>
      </c>
      <c r="X49" s="67">
        <f t="shared" si="20"/>
        <v>0</v>
      </c>
      <c r="Y49" s="67">
        <f t="shared" si="20"/>
        <v>0</v>
      </c>
      <c r="Z49" s="67">
        <f t="shared" si="20"/>
        <v>1</v>
      </c>
      <c r="AA49" s="67">
        <f t="shared" si="20"/>
        <v>2</v>
      </c>
      <c r="AB49" s="67">
        <f t="shared" si="20"/>
        <v>1</v>
      </c>
      <c r="AC49" s="67">
        <f t="shared" si="20"/>
        <v>1</v>
      </c>
      <c r="AD49" s="67">
        <f t="shared" si="20"/>
        <v>1</v>
      </c>
      <c r="AE49" s="67">
        <f t="shared" si="20"/>
        <v>1</v>
      </c>
      <c r="AF49" s="67">
        <f t="shared" si="20"/>
        <v>1</v>
      </c>
      <c r="AG49" s="67">
        <f t="shared" si="20"/>
        <v>1</v>
      </c>
      <c r="AH49" s="67">
        <f t="shared" si="20"/>
        <v>1</v>
      </c>
      <c r="AI49" s="67">
        <f t="shared" si="20"/>
        <v>0</v>
      </c>
      <c r="AJ49" s="67">
        <f t="shared" si="20"/>
        <v>0</v>
      </c>
      <c r="AK49" s="67">
        <f t="shared" si="20"/>
        <v>1</v>
      </c>
      <c r="AL49" s="67">
        <f t="shared" si="20"/>
        <v>1</v>
      </c>
      <c r="AM49" s="67">
        <f t="shared" si="20"/>
        <v>0</v>
      </c>
      <c r="AN49" s="67">
        <f t="shared" si="20"/>
        <v>2</v>
      </c>
      <c r="AO49" s="67">
        <f t="shared" si="20"/>
        <v>2</v>
      </c>
      <c r="AP49" s="213">
        <v>0</v>
      </c>
      <c r="AQ49" s="214">
        <v>0</v>
      </c>
      <c r="AR49" s="215">
        <v>0</v>
      </c>
      <c r="AS49" s="215">
        <v>0</v>
      </c>
      <c r="AT49" s="216">
        <v>0</v>
      </c>
      <c r="AU49" s="216">
        <v>0</v>
      </c>
      <c r="AV49" s="217">
        <v>0</v>
      </c>
      <c r="AW49" s="218">
        <v>0</v>
      </c>
      <c r="AX49" s="211">
        <v>0</v>
      </c>
      <c r="AY49" s="211">
        <v>0</v>
      </c>
      <c r="AZ49" s="211">
        <v>0</v>
      </c>
      <c r="BA49" s="211">
        <v>0</v>
      </c>
      <c r="BB49" s="211">
        <v>0</v>
      </c>
      <c r="BC49" s="211">
        <v>0</v>
      </c>
      <c r="BD49" s="211">
        <v>0</v>
      </c>
      <c r="BE49" s="212">
        <v>0</v>
      </c>
      <c r="BF49" s="209">
        <f t="shared" si="5"/>
        <v>34</v>
      </c>
    </row>
    <row r="50" spans="1:58" x14ac:dyDescent="0.25">
      <c r="A50" s="948"/>
      <c r="B50" s="910" t="s">
        <v>212</v>
      </c>
      <c r="C50" s="931" t="s">
        <v>114</v>
      </c>
      <c r="D50" s="208" t="s">
        <v>202</v>
      </c>
      <c r="E50" s="67">
        <v>2</v>
      </c>
      <c r="F50" s="67">
        <v>4</v>
      </c>
      <c r="G50" s="67">
        <v>2</v>
      </c>
      <c r="H50" s="67">
        <v>4</v>
      </c>
      <c r="I50" s="67">
        <v>2</v>
      </c>
      <c r="J50" s="67">
        <v>2</v>
      </c>
      <c r="K50" s="67">
        <v>2</v>
      </c>
      <c r="L50" s="67">
        <v>2</v>
      </c>
      <c r="M50" s="67">
        <v>2</v>
      </c>
      <c r="N50" s="67">
        <v>0</v>
      </c>
      <c r="O50" s="67">
        <v>2</v>
      </c>
      <c r="P50" s="67">
        <v>2</v>
      </c>
      <c r="Q50" s="67">
        <v>2</v>
      </c>
      <c r="R50" s="67">
        <v>2</v>
      </c>
      <c r="S50" s="67">
        <v>2</v>
      </c>
      <c r="T50" s="68">
        <v>4</v>
      </c>
      <c r="U50" s="210">
        <v>0</v>
      </c>
      <c r="V50" s="211">
        <v>0</v>
      </c>
      <c r="W50" s="212">
        <v>0</v>
      </c>
      <c r="X50" s="81">
        <v>0</v>
      </c>
      <c r="Y50" s="79">
        <v>0</v>
      </c>
      <c r="Z50" s="79">
        <v>2</v>
      </c>
      <c r="AA50" s="79">
        <v>2</v>
      </c>
      <c r="AB50" s="79">
        <v>2</v>
      </c>
      <c r="AC50" s="79">
        <v>2</v>
      </c>
      <c r="AD50" s="79">
        <v>2</v>
      </c>
      <c r="AE50" s="79">
        <v>2</v>
      </c>
      <c r="AF50" s="79">
        <v>2</v>
      </c>
      <c r="AG50" s="79">
        <v>2</v>
      </c>
      <c r="AH50" s="79">
        <v>2</v>
      </c>
      <c r="AI50" s="79">
        <v>2</v>
      </c>
      <c r="AJ50" s="79">
        <v>2</v>
      </c>
      <c r="AK50" s="79">
        <v>2</v>
      </c>
      <c r="AL50" s="79">
        <v>2</v>
      </c>
      <c r="AM50" s="79">
        <v>2</v>
      </c>
      <c r="AN50" s="79">
        <v>2</v>
      </c>
      <c r="AO50" s="80">
        <v>2</v>
      </c>
      <c r="AP50" s="213">
        <v>0</v>
      </c>
      <c r="AQ50" s="214">
        <v>0</v>
      </c>
      <c r="AR50" s="215">
        <v>0</v>
      </c>
      <c r="AS50" s="215">
        <v>0</v>
      </c>
      <c r="AT50" s="216">
        <v>0</v>
      </c>
      <c r="AU50" s="216">
        <v>0</v>
      </c>
      <c r="AV50" s="217">
        <v>0</v>
      </c>
      <c r="AW50" s="218">
        <v>0</v>
      </c>
      <c r="AX50" s="211">
        <v>0</v>
      </c>
      <c r="AY50" s="211">
        <v>0</v>
      </c>
      <c r="AZ50" s="211">
        <v>0</v>
      </c>
      <c r="BA50" s="211">
        <v>0</v>
      </c>
      <c r="BB50" s="211">
        <v>0</v>
      </c>
      <c r="BC50" s="211">
        <v>0</v>
      </c>
      <c r="BD50" s="211">
        <v>0</v>
      </c>
      <c r="BE50" s="212">
        <v>0</v>
      </c>
      <c r="BF50" s="209">
        <f t="shared" si="5"/>
        <v>68</v>
      </c>
    </row>
    <row r="51" spans="1:58" x14ac:dyDescent="0.25">
      <c r="A51" s="948"/>
      <c r="B51" s="911"/>
      <c r="C51" s="932"/>
      <c r="D51" s="208" t="s">
        <v>203</v>
      </c>
      <c r="E51" s="67">
        <v>1</v>
      </c>
      <c r="F51" s="67">
        <v>1</v>
      </c>
      <c r="G51" s="67">
        <v>1</v>
      </c>
      <c r="H51" s="67">
        <v>2</v>
      </c>
      <c r="I51" s="67">
        <v>1</v>
      </c>
      <c r="J51" s="67">
        <v>1</v>
      </c>
      <c r="K51" s="67">
        <v>1</v>
      </c>
      <c r="L51" s="67">
        <v>2</v>
      </c>
      <c r="M51" s="67">
        <v>1</v>
      </c>
      <c r="N51" s="67">
        <v>1</v>
      </c>
      <c r="O51" s="67">
        <v>1</v>
      </c>
      <c r="P51" s="67">
        <v>1</v>
      </c>
      <c r="Q51" s="67">
        <v>1</v>
      </c>
      <c r="R51" s="67">
        <v>1</v>
      </c>
      <c r="S51" s="67">
        <v>1</v>
      </c>
      <c r="T51" s="68">
        <v>1</v>
      </c>
      <c r="U51" s="210">
        <v>0</v>
      </c>
      <c r="V51" s="211">
        <v>0</v>
      </c>
      <c r="W51" s="212">
        <v>0</v>
      </c>
      <c r="X51" s="81">
        <v>0</v>
      </c>
      <c r="Y51" s="79">
        <v>0</v>
      </c>
      <c r="Z51" s="79">
        <v>1</v>
      </c>
      <c r="AA51" s="79">
        <v>2</v>
      </c>
      <c r="AB51" s="79">
        <v>1</v>
      </c>
      <c r="AC51" s="79">
        <v>1</v>
      </c>
      <c r="AD51" s="79">
        <v>1</v>
      </c>
      <c r="AE51" s="79">
        <v>1</v>
      </c>
      <c r="AF51" s="79">
        <v>1</v>
      </c>
      <c r="AG51" s="79">
        <v>1</v>
      </c>
      <c r="AH51" s="79">
        <v>1</v>
      </c>
      <c r="AI51" s="79">
        <v>0</v>
      </c>
      <c r="AJ51" s="79">
        <v>0</v>
      </c>
      <c r="AK51" s="79">
        <v>1</v>
      </c>
      <c r="AL51" s="79">
        <v>1</v>
      </c>
      <c r="AM51" s="79">
        <v>0</v>
      </c>
      <c r="AN51" s="79">
        <v>2</v>
      </c>
      <c r="AO51" s="80">
        <v>2</v>
      </c>
      <c r="AP51" s="213">
        <v>0</v>
      </c>
      <c r="AQ51" s="214">
        <v>0</v>
      </c>
      <c r="AR51" s="215">
        <v>0</v>
      </c>
      <c r="AS51" s="215">
        <v>0</v>
      </c>
      <c r="AT51" s="216">
        <v>0</v>
      </c>
      <c r="AU51" s="216">
        <v>0</v>
      </c>
      <c r="AV51" s="217">
        <v>0</v>
      </c>
      <c r="AW51" s="218">
        <v>0</v>
      </c>
      <c r="AX51" s="211">
        <v>0</v>
      </c>
      <c r="AY51" s="211">
        <v>0</v>
      </c>
      <c r="AZ51" s="211">
        <v>0</v>
      </c>
      <c r="BA51" s="211">
        <v>0</v>
      </c>
      <c r="BB51" s="211">
        <v>0</v>
      </c>
      <c r="BC51" s="211">
        <v>0</v>
      </c>
      <c r="BD51" s="211">
        <v>0</v>
      </c>
      <c r="BE51" s="212">
        <v>0</v>
      </c>
      <c r="BF51" s="209">
        <f t="shared" si="5"/>
        <v>34</v>
      </c>
    </row>
    <row r="52" spans="1:58" x14ac:dyDescent="0.25">
      <c r="A52" s="948"/>
      <c r="B52" s="910" t="s">
        <v>116</v>
      </c>
      <c r="C52" s="922" t="s">
        <v>236</v>
      </c>
      <c r="D52" s="208" t="s">
        <v>202</v>
      </c>
      <c r="E52" s="67">
        <f>E54</f>
        <v>7</v>
      </c>
      <c r="F52" s="67">
        <f t="shared" ref="F52:AO52" si="21">F54</f>
        <v>7</v>
      </c>
      <c r="G52" s="67">
        <f t="shared" si="21"/>
        <v>6</v>
      </c>
      <c r="H52" s="67">
        <f t="shared" si="21"/>
        <v>6</v>
      </c>
      <c r="I52" s="67">
        <f t="shared" si="21"/>
        <v>7</v>
      </c>
      <c r="J52" s="67">
        <f t="shared" si="21"/>
        <v>6</v>
      </c>
      <c r="K52" s="67">
        <f t="shared" si="21"/>
        <v>8</v>
      </c>
      <c r="L52" s="67">
        <f t="shared" si="21"/>
        <v>7</v>
      </c>
      <c r="M52" s="67">
        <f t="shared" si="21"/>
        <v>6</v>
      </c>
      <c r="N52" s="67">
        <f t="shared" si="21"/>
        <v>8</v>
      </c>
      <c r="O52" s="67">
        <f t="shared" si="21"/>
        <v>7</v>
      </c>
      <c r="P52" s="67">
        <f t="shared" si="21"/>
        <v>7</v>
      </c>
      <c r="Q52" s="67">
        <f t="shared" si="21"/>
        <v>7</v>
      </c>
      <c r="R52" s="67">
        <f t="shared" si="21"/>
        <v>7</v>
      </c>
      <c r="S52" s="67">
        <f t="shared" si="21"/>
        <v>7</v>
      </c>
      <c r="T52" s="67">
        <f t="shared" si="21"/>
        <v>7</v>
      </c>
      <c r="U52" s="210">
        <v>0</v>
      </c>
      <c r="V52" s="211">
        <v>0</v>
      </c>
      <c r="W52" s="212">
        <v>0</v>
      </c>
      <c r="X52" s="67">
        <f t="shared" si="21"/>
        <v>0</v>
      </c>
      <c r="Y52" s="67">
        <f t="shared" si="21"/>
        <v>0</v>
      </c>
      <c r="Z52" s="67">
        <f t="shared" si="21"/>
        <v>0</v>
      </c>
      <c r="AA52" s="67">
        <f t="shared" si="21"/>
        <v>0</v>
      </c>
      <c r="AB52" s="67">
        <f t="shared" si="21"/>
        <v>0</v>
      </c>
      <c r="AC52" s="67">
        <f t="shared" si="21"/>
        <v>0</v>
      </c>
      <c r="AD52" s="67">
        <f t="shared" si="21"/>
        <v>0</v>
      </c>
      <c r="AE52" s="67">
        <f t="shared" si="21"/>
        <v>0</v>
      </c>
      <c r="AF52" s="67">
        <f t="shared" si="21"/>
        <v>0</v>
      </c>
      <c r="AG52" s="67">
        <f t="shared" si="21"/>
        <v>0</v>
      </c>
      <c r="AH52" s="67">
        <f t="shared" si="21"/>
        <v>0</v>
      </c>
      <c r="AI52" s="67">
        <f t="shared" si="21"/>
        <v>0</v>
      </c>
      <c r="AJ52" s="67">
        <f t="shared" si="21"/>
        <v>0</v>
      </c>
      <c r="AK52" s="67">
        <f t="shared" si="21"/>
        <v>0</v>
      </c>
      <c r="AL52" s="67">
        <f t="shared" si="21"/>
        <v>0</v>
      </c>
      <c r="AM52" s="67">
        <f t="shared" si="21"/>
        <v>0</v>
      </c>
      <c r="AN52" s="67">
        <f t="shared" si="21"/>
        <v>0</v>
      </c>
      <c r="AO52" s="67">
        <f t="shared" si="21"/>
        <v>0</v>
      </c>
      <c r="AP52" s="213">
        <v>0</v>
      </c>
      <c r="AQ52" s="214">
        <v>0</v>
      </c>
      <c r="AR52" s="215">
        <v>0</v>
      </c>
      <c r="AS52" s="215">
        <v>0</v>
      </c>
      <c r="AT52" s="216">
        <v>0</v>
      </c>
      <c r="AU52" s="216">
        <v>0</v>
      </c>
      <c r="AV52" s="217">
        <v>0</v>
      </c>
      <c r="AW52" s="218">
        <v>0</v>
      </c>
      <c r="AX52" s="211">
        <v>0</v>
      </c>
      <c r="AY52" s="211">
        <v>0</v>
      </c>
      <c r="AZ52" s="211">
        <v>0</v>
      </c>
      <c r="BA52" s="211">
        <v>0</v>
      </c>
      <c r="BB52" s="211">
        <v>0</v>
      </c>
      <c r="BC52" s="211">
        <v>0</v>
      </c>
      <c r="BD52" s="211">
        <v>0</v>
      </c>
      <c r="BE52" s="212">
        <v>0</v>
      </c>
      <c r="BF52" s="209">
        <f t="shared" si="5"/>
        <v>110</v>
      </c>
    </row>
    <row r="53" spans="1:58" ht="31.5" customHeight="1" x14ac:dyDescent="0.25">
      <c r="A53" s="948"/>
      <c r="B53" s="911"/>
      <c r="C53" s="913"/>
      <c r="D53" s="208" t="s">
        <v>203</v>
      </c>
      <c r="E53" s="67">
        <f>E55</f>
        <v>4</v>
      </c>
      <c r="F53" s="67">
        <f t="shared" ref="F53:AO53" si="22">F55</f>
        <v>4</v>
      </c>
      <c r="G53" s="67">
        <f t="shared" si="22"/>
        <v>4</v>
      </c>
      <c r="H53" s="67">
        <f t="shared" si="22"/>
        <v>3</v>
      </c>
      <c r="I53" s="67">
        <f t="shared" si="22"/>
        <v>4</v>
      </c>
      <c r="J53" s="67">
        <f t="shared" si="22"/>
        <v>2</v>
      </c>
      <c r="K53" s="67">
        <f t="shared" si="22"/>
        <v>5</v>
      </c>
      <c r="L53" s="67">
        <f t="shared" si="22"/>
        <v>2</v>
      </c>
      <c r="M53" s="67">
        <f t="shared" si="22"/>
        <v>4</v>
      </c>
      <c r="N53" s="67">
        <f t="shared" si="22"/>
        <v>3</v>
      </c>
      <c r="O53" s="67">
        <f t="shared" si="22"/>
        <v>4</v>
      </c>
      <c r="P53" s="67">
        <f t="shared" si="22"/>
        <v>2</v>
      </c>
      <c r="Q53" s="67">
        <f t="shared" si="22"/>
        <v>4</v>
      </c>
      <c r="R53" s="67">
        <f t="shared" si="22"/>
        <v>3</v>
      </c>
      <c r="S53" s="67">
        <f t="shared" si="22"/>
        <v>4</v>
      </c>
      <c r="T53" s="67">
        <f t="shared" si="22"/>
        <v>3</v>
      </c>
      <c r="U53" s="210">
        <v>0</v>
      </c>
      <c r="V53" s="211">
        <v>0</v>
      </c>
      <c r="W53" s="212">
        <v>0</v>
      </c>
      <c r="X53" s="67">
        <f t="shared" si="22"/>
        <v>0</v>
      </c>
      <c r="Y53" s="67">
        <f t="shared" si="22"/>
        <v>0</v>
      </c>
      <c r="Z53" s="67">
        <f t="shared" si="22"/>
        <v>0</v>
      </c>
      <c r="AA53" s="67">
        <f t="shared" si="22"/>
        <v>0</v>
      </c>
      <c r="AB53" s="67">
        <f t="shared" si="22"/>
        <v>0</v>
      </c>
      <c r="AC53" s="67">
        <f t="shared" si="22"/>
        <v>0</v>
      </c>
      <c r="AD53" s="67">
        <f t="shared" si="22"/>
        <v>0</v>
      </c>
      <c r="AE53" s="67">
        <f t="shared" si="22"/>
        <v>0</v>
      </c>
      <c r="AF53" s="67">
        <f t="shared" si="22"/>
        <v>0</v>
      </c>
      <c r="AG53" s="67">
        <f t="shared" si="22"/>
        <v>0</v>
      </c>
      <c r="AH53" s="67">
        <f t="shared" si="22"/>
        <v>0</v>
      </c>
      <c r="AI53" s="67">
        <f t="shared" si="22"/>
        <v>0</v>
      </c>
      <c r="AJ53" s="67">
        <f t="shared" si="22"/>
        <v>0</v>
      </c>
      <c r="AK53" s="67">
        <f t="shared" si="22"/>
        <v>0</v>
      </c>
      <c r="AL53" s="67">
        <f t="shared" si="22"/>
        <v>0</v>
      </c>
      <c r="AM53" s="67">
        <f t="shared" si="22"/>
        <v>0</v>
      </c>
      <c r="AN53" s="67">
        <f t="shared" si="22"/>
        <v>0</v>
      </c>
      <c r="AO53" s="67">
        <f t="shared" si="22"/>
        <v>0</v>
      </c>
      <c r="AP53" s="213">
        <v>0</v>
      </c>
      <c r="AQ53" s="214">
        <v>0</v>
      </c>
      <c r="AR53" s="215">
        <v>0</v>
      </c>
      <c r="AS53" s="215">
        <v>0</v>
      </c>
      <c r="AT53" s="216">
        <v>0</v>
      </c>
      <c r="AU53" s="216">
        <v>0</v>
      </c>
      <c r="AV53" s="217">
        <v>0</v>
      </c>
      <c r="AW53" s="218">
        <v>0</v>
      </c>
      <c r="AX53" s="211">
        <v>0</v>
      </c>
      <c r="AY53" s="211">
        <v>0</v>
      </c>
      <c r="AZ53" s="211">
        <v>0</v>
      </c>
      <c r="BA53" s="211">
        <v>0</v>
      </c>
      <c r="BB53" s="211">
        <v>0</v>
      </c>
      <c r="BC53" s="211">
        <v>0</v>
      </c>
      <c r="BD53" s="211">
        <v>0</v>
      </c>
      <c r="BE53" s="212">
        <v>0</v>
      </c>
      <c r="BF53" s="209">
        <f t="shared" si="5"/>
        <v>55</v>
      </c>
    </row>
    <row r="54" spans="1:58" x14ac:dyDescent="0.25">
      <c r="A54" s="948"/>
      <c r="B54" s="910" t="s">
        <v>237</v>
      </c>
      <c r="C54" s="924" t="s">
        <v>238</v>
      </c>
      <c r="D54" s="208" t="s">
        <v>202</v>
      </c>
      <c r="E54" s="67">
        <v>7</v>
      </c>
      <c r="F54" s="67">
        <v>7</v>
      </c>
      <c r="G54" s="67">
        <v>6</v>
      </c>
      <c r="H54" s="67">
        <v>6</v>
      </c>
      <c r="I54" s="67">
        <v>7</v>
      </c>
      <c r="J54" s="67">
        <v>6</v>
      </c>
      <c r="K54" s="67">
        <v>8</v>
      </c>
      <c r="L54" s="67">
        <v>7</v>
      </c>
      <c r="M54" s="67">
        <v>6</v>
      </c>
      <c r="N54" s="67">
        <v>8</v>
      </c>
      <c r="O54" s="67">
        <v>7</v>
      </c>
      <c r="P54" s="67">
        <v>7</v>
      </c>
      <c r="Q54" s="67">
        <v>7</v>
      </c>
      <c r="R54" s="67">
        <v>7</v>
      </c>
      <c r="S54" s="67">
        <v>7</v>
      </c>
      <c r="T54" s="68">
        <v>7</v>
      </c>
      <c r="U54" s="210">
        <v>0</v>
      </c>
      <c r="V54" s="211">
        <v>0</v>
      </c>
      <c r="W54" s="212">
        <v>0</v>
      </c>
      <c r="X54" s="81">
        <v>0</v>
      </c>
      <c r="Y54" s="79">
        <v>0</v>
      </c>
      <c r="Z54" s="79">
        <v>0</v>
      </c>
      <c r="AA54" s="79">
        <v>0</v>
      </c>
      <c r="AB54" s="79">
        <v>0</v>
      </c>
      <c r="AC54" s="79">
        <v>0</v>
      </c>
      <c r="AD54" s="79">
        <v>0</v>
      </c>
      <c r="AE54" s="79">
        <v>0</v>
      </c>
      <c r="AF54" s="79">
        <v>0</v>
      </c>
      <c r="AG54" s="79">
        <v>0</v>
      </c>
      <c r="AH54" s="79">
        <v>0</v>
      </c>
      <c r="AI54" s="79">
        <v>0</v>
      </c>
      <c r="AJ54" s="79">
        <v>0</v>
      </c>
      <c r="AK54" s="79">
        <v>0</v>
      </c>
      <c r="AL54" s="79">
        <v>0</v>
      </c>
      <c r="AM54" s="79">
        <v>0</v>
      </c>
      <c r="AN54" s="79">
        <v>0</v>
      </c>
      <c r="AO54" s="80">
        <v>0</v>
      </c>
      <c r="AP54" s="213">
        <v>0</v>
      </c>
      <c r="AQ54" s="214">
        <v>0</v>
      </c>
      <c r="AR54" s="215">
        <v>0</v>
      </c>
      <c r="AS54" s="215">
        <v>0</v>
      </c>
      <c r="AT54" s="216">
        <v>0</v>
      </c>
      <c r="AU54" s="216">
        <v>0</v>
      </c>
      <c r="AV54" s="217">
        <v>0</v>
      </c>
      <c r="AW54" s="218">
        <v>0</v>
      </c>
      <c r="AX54" s="211">
        <v>0</v>
      </c>
      <c r="AY54" s="211">
        <v>0</v>
      </c>
      <c r="AZ54" s="211">
        <v>0</v>
      </c>
      <c r="BA54" s="211">
        <v>0</v>
      </c>
      <c r="BB54" s="211">
        <v>0</v>
      </c>
      <c r="BC54" s="211">
        <v>0</v>
      </c>
      <c r="BD54" s="211">
        <v>0</v>
      </c>
      <c r="BE54" s="212">
        <v>0</v>
      </c>
      <c r="BF54" s="209">
        <f t="shared" si="5"/>
        <v>110</v>
      </c>
    </row>
    <row r="55" spans="1:58" x14ac:dyDescent="0.25">
      <c r="A55" s="948"/>
      <c r="B55" s="923"/>
      <c r="C55" s="925"/>
      <c r="D55" s="208" t="s">
        <v>203</v>
      </c>
      <c r="E55" s="67">
        <v>4</v>
      </c>
      <c r="F55" s="67">
        <v>4</v>
      </c>
      <c r="G55" s="67">
        <v>4</v>
      </c>
      <c r="H55" s="67">
        <v>3</v>
      </c>
      <c r="I55" s="67">
        <v>4</v>
      </c>
      <c r="J55" s="67">
        <v>2</v>
      </c>
      <c r="K55" s="67">
        <v>5</v>
      </c>
      <c r="L55" s="67">
        <v>2</v>
      </c>
      <c r="M55" s="67">
        <v>4</v>
      </c>
      <c r="N55" s="67">
        <v>3</v>
      </c>
      <c r="O55" s="67">
        <v>4</v>
      </c>
      <c r="P55" s="67">
        <v>2</v>
      </c>
      <c r="Q55" s="67">
        <v>4</v>
      </c>
      <c r="R55" s="67">
        <v>3</v>
      </c>
      <c r="S55" s="67">
        <v>4</v>
      </c>
      <c r="T55" s="68">
        <v>3</v>
      </c>
      <c r="U55" s="210">
        <v>0</v>
      </c>
      <c r="V55" s="211">
        <v>0</v>
      </c>
      <c r="W55" s="212">
        <v>0</v>
      </c>
      <c r="X55" s="81">
        <v>0</v>
      </c>
      <c r="Y55" s="79">
        <v>0</v>
      </c>
      <c r="Z55" s="79">
        <v>0</v>
      </c>
      <c r="AA55" s="79">
        <v>0</v>
      </c>
      <c r="AB55" s="79">
        <v>0</v>
      </c>
      <c r="AC55" s="79">
        <v>0</v>
      </c>
      <c r="AD55" s="79">
        <v>0</v>
      </c>
      <c r="AE55" s="79">
        <v>0</v>
      </c>
      <c r="AF55" s="79">
        <v>0</v>
      </c>
      <c r="AG55" s="79">
        <v>0</v>
      </c>
      <c r="AH55" s="79">
        <v>0</v>
      </c>
      <c r="AI55" s="79">
        <v>0</v>
      </c>
      <c r="AJ55" s="79">
        <v>0</v>
      </c>
      <c r="AK55" s="79">
        <v>0</v>
      </c>
      <c r="AL55" s="79">
        <v>0</v>
      </c>
      <c r="AM55" s="79">
        <v>0</v>
      </c>
      <c r="AN55" s="79">
        <v>0</v>
      </c>
      <c r="AO55" s="80">
        <v>0</v>
      </c>
      <c r="AP55" s="213">
        <v>0</v>
      </c>
      <c r="AQ55" s="214">
        <v>0</v>
      </c>
      <c r="AR55" s="215">
        <v>0</v>
      </c>
      <c r="AS55" s="215">
        <v>0</v>
      </c>
      <c r="AT55" s="216">
        <v>0</v>
      </c>
      <c r="AU55" s="216">
        <v>0</v>
      </c>
      <c r="AV55" s="217">
        <v>0</v>
      </c>
      <c r="AW55" s="218">
        <v>0</v>
      </c>
      <c r="AX55" s="211">
        <v>0</v>
      </c>
      <c r="AY55" s="211">
        <v>0</v>
      </c>
      <c r="AZ55" s="211">
        <v>0</v>
      </c>
      <c r="BA55" s="211">
        <v>0</v>
      </c>
      <c r="BB55" s="211">
        <v>0</v>
      </c>
      <c r="BC55" s="211">
        <v>0</v>
      </c>
      <c r="BD55" s="211">
        <v>0</v>
      </c>
      <c r="BE55" s="212">
        <v>0</v>
      </c>
      <c r="BF55" s="209">
        <f>SUM(E55:BE55)</f>
        <v>55</v>
      </c>
    </row>
    <row r="56" spans="1:58" x14ac:dyDescent="0.25">
      <c r="A56" s="948"/>
      <c r="B56" s="910" t="s">
        <v>239</v>
      </c>
      <c r="C56" s="912" t="s">
        <v>147</v>
      </c>
      <c r="D56" s="208" t="s">
        <v>202</v>
      </c>
      <c r="E56" s="89">
        <v>0</v>
      </c>
      <c r="F56" s="89">
        <v>0</v>
      </c>
      <c r="G56" s="89">
        <v>0</v>
      </c>
      <c r="H56" s="89">
        <v>0</v>
      </c>
      <c r="I56" s="89">
        <v>0</v>
      </c>
      <c r="J56" s="89">
        <v>0</v>
      </c>
      <c r="K56" s="89">
        <v>0</v>
      </c>
      <c r="L56" s="89">
        <v>0</v>
      </c>
      <c r="M56" s="89">
        <v>0</v>
      </c>
      <c r="N56" s="89">
        <v>0</v>
      </c>
      <c r="O56" s="89">
        <v>0</v>
      </c>
      <c r="P56" s="89">
        <v>0</v>
      </c>
      <c r="Q56" s="89">
        <v>0</v>
      </c>
      <c r="R56" s="89">
        <v>0</v>
      </c>
      <c r="S56" s="89">
        <v>0</v>
      </c>
      <c r="T56" s="90">
        <v>0</v>
      </c>
      <c r="U56" s="210">
        <v>0</v>
      </c>
      <c r="V56" s="211">
        <v>0</v>
      </c>
      <c r="W56" s="212">
        <v>0</v>
      </c>
      <c r="X56" s="235">
        <v>0</v>
      </c>
      <c r="Y56" s="89">
        <v>0</v>
      </c>
      <c r="Z56" s="89">
        <v>0</v>
      </c>
      <c r="AA56" s="89">
        <v>0</v>
      </c>
      <c r="AB56" s="89">
        <v>0</v>
      </c>
      <c r="AC56" s="89">
        <v>0</v>
      </c>
      <c r="AD56" s="89">
        <v>0</v>
      </c>
      <c r="AE56" s="89">
        <v>0</v>
      </c>
      <c r="AF56" s="89">
        <v>0</v>
      </c>
      <c r="AG56" s="89">
        <v>0</v>
      </c>
      <c r="AH56" s="89">
        <v>0</v>
      </c>
      <c r="AI56" s="89">
        <v>0</v>
      </c>
      <c r="AJ56" s="89">
        <v>0</v>
      </c>
      <c r="AK56" s="89">
        <v>0</v>
      </c>
      <c r="AL56" s="89">
        <v>0</v>
      </c>
      <c r="AM56" s="89">
        <v>0</v>
      </c>
      <c r="AN56" s="89">
        <v>0</v>
      </c>
      <c r="AO56" s="90">
        <v>0</v>
      </c>
      <c r="AP56" s="213">
        <v>36</v>
      </c>
      <c r="AQ56" s="214">
        <v>36</v>
      </c>
      <c r="AR56" s="215">
        <v>0</v>
      </c>
      <c r="AS56" s="215">
        <v>0</v>
      </c>
      <c r="AT56" s="216">
        <v>0</v>
      </c>
      <c r="AU56" s="216">
        <v>0</v>
      </c>
      <c r="AV56" s="217">
        <v>0</v>
      </c>
      <c r="AW56" s="218">
        <v>0</v>
      </c>
      <c r="AX56" s="211">
        <v>0</v>
      </c>
      <c r="AY56" s="211">
        <v>0</v>
      </c>
      <c r="AZ56" s="211">
        <v>0</v>
      </c>
      <c r="BA56" s="211">
        <v>0</v>
      </c>
      <c r="BB56" s="211">
        <v>0</v>
      </c>
      <c r="BC56" s="211">
        <v>0</v>
      </c>
      <c r="BD56" s="211">
        <v>0</v>
      </c>
      <c r="BE56" s="212">
        <v>0</v>
      </c>
      <c r="BF56" s="209">
        <f t="shared" ref="BF56:BF61" si="23">SUM(E56:BE56)</f>
        <v>72</v>
      </c>
    </row>
    <row r="57" spans="1:58" x14ac:dyDescent="0.25">
      <c r="A57" s="948"/>
      <c r="B57" s="911"/>
      <c r="C57" s="913"/>
      <c r="D57" s="208" t="s">
        <v>203</v>
      </c>
      <c r="E57" s="89">
        <v>0</v>
      </c>
      <c r="F57" s="89">
        <v>0</v>
      </c>
      <c r="G57" s="89">
        <v>0</v>
      </c>
      <c r="H57" s="89">
        <v>0</v>
      </c>
      <c r="I57" s="89">
        <v>0</v>
      </c>
      <c r="J57" s="89">
        <v>0</v>
      </c>
      <c r="K57" s="89">
        <v>0</v>
      </c>
      <c r="L57" s="89">
        <v>0</v>
      </c>
      <c r="M57" s="89">
        <v>0</v>
      </c>
      <c r="N57" s="89">
        <v>0</v>
      </c>
      <c r="O57" s="89">
        <v>0</v>
      </c>
      <c r="P57" s="89">
        <v>0</v>
      </c>
      <c r="Q57" s="89">
        <v>0</v>
      </c>
      <c r="R57" s="89">
        <v>0</v>
      </c>
      <c r="S57" s="89">
        <v>0</v>
      </c>
      <c r="T57" s="90">
        <v>0</v>
      </c>
      <c r="U57" s="210">
        <v>0</v>
      </c>
      <c r="V57" s="211">
        <v>0</v>
      </c>
      <c r="W57" s="212">
        <v>0</v>
      </c>
      <c r="X57" s="235">
        <v>0</v>
      </c>
      <c r="Y57" s="89">
        <v>0</v>
      </c>
      <c r="Z57" s="89">
        <v>0</v>
      </c>
      <c r="AA57" s="89">
        <v>0</v>
      </c>
      <c r="AB57" s="89">
        <v>0</v>
      </c>
      <c r="AC57" s="89">
        <v>0</v>
      </c>
      <c r="AD57" s="89">
        <v>0</v>
      </c>
      <c r="AE57" s="89">
        <v>0</v>
      </c>
      <c r="AF57" s="89">
        <v>0</v>
      </c>
      <c r="AG57" s="89">
        <v>0</v>
      </c>
      <c r="AH57" s="89">
        <v>0</v>
      </c>
      <c r="AI57" s="89">
        <v>0</v>
      </c>
      <c r="AJ57" s="89">
        <v>0</v>
      </c>
      <c r="AK57" s="89">
        <v>0</v>
      </c>
      <c r="AL57" s="89">
        <v>0</v>
      </c>
      <c r="AM57" s="89">
        <v>0</v>
      </c>
      <c r="AN57" s="89">
        <v>0</v>
      </c>
      <c r="AO57" s="90">
        <v>0</v>
      </c>
      <c r="AP57" s="213">
        <v>0</v>
      </c>
      <c r="AQ57" s="214">
        <v>0</v>
      </c>
      <c r="AR57" s="215">
        <v>0</v>
      </c>
      <c r="AS57" s="215">
        <v>0</v>
      </c>
      <c r="AT57" s="216">
        <v>0</v>
      </c>
      <c r="AU57" s="216">
        <v>0</v>
      </c>
      <c r="AV57" s="217">
        <v>0</v>
      </c>
      <c r="AW57" s="218">
        <v>0</v>
      </c>
      <c r="AX57" s="211">
        <v>0</v>
      </c>
      <c r="AY57" s="211">
        <v>0</v>
      </c>
      <c r="AZ57" s="211">
        <v>0</v>
      </c>
      <c r="BA57" s="211">
        <v>0</v>
      </c>
      <c r="BB57" s="211">
        <v>0</v>
      </c>
      <c r="BC57" s="211">
        <v>0</v>
      </c>
      <c r="BD57" s="211">
        <v>0</v>
      </c>
      <c r="BE57" s="212">
        <v>0</v>
      </c>
      <c r="BF57" s="209">
        <f t="shared" si="23"/>
        <v>0</v>
      </c>
    </row>
    <row r="58" spans="1:58" x14ac:dyDescent="0.25">
      <c r="A58" s="948"/>
      <c r="B58" s="910" t="s">
        <v>240</v>
      </c>
      <c r="C58" s="912" t="s">
        <v>147</v>
      </c>
      <c r="D58" s="208" t="s">
        <v>202</v>
      </c>
      <c r="E58" s="89">
        <v>0</v>
      </c>
      <c r="F58" s="89">
        <v>0</v>
      </c>
      <c r="G58" s="89">
        <v>0</v>
      </c>
      <c r="H58" s="89">
        <v>0</v>
      </c>
      <c r="I58" s="89">
        <v>0</v>
      </c>
      <c r="J58" s="89">
        <v>0</v>
      </c>
      <c r="K58" s="89">
        <v>0</v>
      </c>
      <c r="L58" s="89">
        <v>0</v>
      </c>
      <c r="M58" s="89">
        <v>0</v>
      </c>
      <c r="N58" s="89">
        <v>0</v>
      </c>
      <c r="O58" s="89">
        <v>0</v>
      </c>
      <c r="P58" s="89">
        <v>0</v>
      </c>
      <c r="Q58" s="89">
        <v>0</v>
      </c>
      <c r="R58" s="89">
        <v>0</v>
      </c>
      <c r="S58" s="89">
        <v>0</v>
      </c>
      <c r="T58" s="90">
        <v>0</v>
      </c>
      <c r="U58" s="210">
        <v>0</v>
      </c>
      <c r="V58" s="211">
        <v>0</v>
      </c>
      <c r="W58" s="212">
        <v>0</v>
      </c>
      <c r="X58" s="235">
        <v>0</v>
      </c>
      <c r="Y58" s="89">
        <v>0</v>
      </c>
      <c r="Z58" s="89">
        <v>0</v>
      </c>
      <c r="AA58" s="89">
        <v>0</v>
      </c>
      <c r="AB58" s="89">
        <v>0</v>
      </c>
      <c r="AC58" s="89">
        <v>0</v>
      </c>
      <c r="AD58" s="89">
        <v>0</v>
      </c>
      <c r="AE58" s="89">
        <v>0</v>
      </c>
      <c r="AF58" s="89">
        <v>0</v>
      </c>
      <c r="AG58" s="89">
        <v>0</v>
      </c>
      <c r="AH58" s="89">
        <v>0</v>
      </c>
      <c r="AI58" s="89">
        <v>0</v>
      </c>
      <c r="AJ58" s="89">
        <v>0</v>
      </c>
      <c r="AK58" s="89">
        <v>0</v>
      </c>
      <c r="AL58" s="89">
        <v>0</v>
      </c>
      <c r="AM58" s="89">
        <v>0</v>
      </c>
      <c r="AN58" s="89">
        <v>0</v>
      </c>
      <c r="AO58" s="90">
        <v>0</v>
      </c>
      <c r="AP58" s="213">
        <v>0</v>
      </c>
      <c r="AQ58" s="214">
        <v>0</v>
      </c>
      <c r="AR58" s="215">
        <v>36</v>
      </c>
      <c r="AS58" s="215">
        <v>36</v>
      </c>
      <c r="AT58" s="216">
        <v>0</v>
      </c>
      <c r="AU58" s="216">
        <v>0</v>
      </c>
      <c r="AV58" s="217">
        <v>0</v>
      </c>
      <c r="AW58" s="218">
        <v>0</v>
      </c>
      <c r="AX58" s="211">
        <v>0</v>
      </c>
      <c r="AY58" s="211">
        <v>0</v>
      </c>
      <c r="AZ58" s="211">
        <v>0</v>
      </c>
      <c r="BA58" s="211">
        <v>0</v>
      </c>
      <c r="BB58" s="211">
        <v>0</v>
      </c>
      <c r="BC58" s="211">
        <v>0</v>
      </c>
      <c r="BD58" s="211">
        <v>0</v>
      </c>
      <c r="BE58" s="212">
        <v>0</v>
      </c>
      <c r="BF58" s="209">
        <f t="shared" si="23"/>
        <v>72</v>
      </c>
    </row>
    <row r="59" spans="1:58" x14ac:dyDescent="0.25">
      <c r="A59" s="948"/>
      <c r="B59" s="911"/>
      <c r="C59" s="913"/>
      <c r="D59" s="208" t="s">
        <v>203</v>
      </c>
      <c r="E59" s="89">
        <v>0</v>
      </c>
      <c r="F59" s="89">
        <v>0</v>
      </c>
      <c r="G59" s="89">
        <v>0</v>
      </c>
      <c r="H59" s="89">
        <v>0</v>
      </c>
      <c r="I59" s="89">
        <v>0</v>
      </c>
      <c r="J59" s="89">
        <v>0</v>
      </c>
      <c r="K59" s="89">
        <v>0</v>
      </c>
      <c r="L59" s="89">
        <v>0</v>
      </c>
      <c r="M59" s="89">
        <v>0</v>
      </c>
      <c r="N59" s="89">
        <v>0</v>
      </c>
      <c r="O59" s="89">
        <v>0</v>
      </c>
      <c r="P59" s="89">
        <v>0</v>
      </c>
      <c r="Q59" s="89">
        <v>0</v>
      </c>
      <c r="R59" s="89">
        <v>0</v>
      </c>
      <c r="S59" s="89">
        <v>0</v>
      </c>
      <c r="T59" s="90">
        <v>0</v>
      </c>
      <c r="U59" s="210">
        <v>0</v>
      </c>
      <c r="V59" s="211">
        <v>0</v>
      </c>
      <c r="W59" s="212">
        <v>0</v>
      </c>
      <c r="X59" s="235">
        <v>0</v>
      </c>
      <c r="Y59" s="89">
        <v>0</v>
      </c>
      <c r="Z59" s="89">
        <v>0</v>
      </c>
      <c r="AA59" s="89">
        <v>0</v>
      </c>
      <c r="AB59" s="89">
        <v>0</v>
      </c>
      <c r="AC59" s="89">
        <v>0</v>
      </c>
      <c r="AD59" s="89">
        <v>0</v>
      </c>
      <c r="AE59" s="89">
        <v>0</v>
      </c>
      <c r="AF59" s="89">
        <v>0</v>
      </c>
      <c r="AG59" s="89">
        <v>0</v>
      </c>
      <c r="AH59" s="89">
        <v>0</v>
      </c>
      <c r="AI59" s="89">
        <v>0</v>
      </c>
      <c r="AJ59" s="89">
        <v>0</v>
      </c>
      <c r="AK59" s="89">
        <v>0</v>
      </c>
      <c r="AL59" s="89">
        <v>0</v>
      </c>
      <c r="AM59" s="89">
        <v>0</v>
      </c>
      <c r="AN59" s="89">
        <v>0</v>
      </c>
      <c r="AO59" s="90">
        <v>0</v>
      </c>
      <c r="AP59" s="213">
        <v>0</v>
      </c>
      <c r="AQ59" s="214">
        <v>0</v>
      </c>
      <c r="AR59" s="215">
        <v>0</v>
      </c>
      <c r="AS59" s="215">
        <v>0</v>
      </c>
      <c r="AT59" s="216">
        <v>0</v>
      </c>
      <c r="AU59" s="216">
        <v>0</v>
      </c>
      <c r="AV59" s="217">
        <v>0</v>
      </c>
      <c r="AW59" s="218">
        <v>0</v>
      </c>
      <c r="AX59" s="211">
        <v>0</v>
      </c>
      <c r="AY59" s="211">
        <v>0</v>
      </c>
      <c r="AZ59" s="211">
        <v>0</v>
      </c>
      <c r="BA59" s="211">
        <v>0</v>
      </c>
      <c r="BB59" s="211">
        <v>0</v>
      </c>
      <c r="BC59" s="211">
        <v>0</v>
      </c>
      <c r="BD59" s="211">
        <v>0</v>
      </c>
      <c r="BE59" s="212">
        <v>0</v>
      </c>
      <c r="BF59" s="209">
        <f t="shared" si="23"/>
        <v>0</v>
      </c>
    </row>
    <row r="60" spans="1:58" x14ac:dyDescent="0.25">
      <c r="A60" s="948"/>
      <c r="B60" s="910" t="s">
        <v>241</v>
      </c>
      <c r="C60" s="912" t="s">
        <v>242</v>
      </c>
      <c r="D60" s="208" t="s">
        <v>202</v>
      </c>
      <c r="E60" s="89">
        <v>0</v>
      </c>
      <c r="F60" s="89">
        <v>0</v>
      </c>
      <c r="G60" s="89">
        <v>0</v>
      </c>
      <c r="H60" s="89">
        <v>0</v>
      </c>
      <c r="I60" s="89">
        <v>0</v>
      </c>
      <c r="J60" s="89">
        <v>0</v>
      </c>
      <c r="K60" s="89">
        <v>0</v>
      </c>
      <c r="L60" s="89">
        <v>0</v>
      </c>
      <c r="M60" s="89">
        <v>0</v>
      </c>
      <c r="N60" s="89">
        <v>0</v>
      </c>
      <c r="O60" s="89">
        <v>0</v>
      </c>
      <c r="P60" s="89">
        <v>0</v>
      </c>
      <c r="Q60" s="89">
        <v>0</v>
      </c>
      <c r="R60" s="89">
        <v>0</v>
      </c>
      <c r="S60" s="89">
        <v>0</v>
      </c>
      <c r="T60" s="90">
        <v>0</v>
      </c>
      <c r="U60" s="210">
        <v>0</v>
      </c>
      <c r="V60" s="211">
        <v>0</v>
      </c>
      <c r="W60" s="212">
        <v>0</v>
      </c>
      <c r="X60" s="235">
        <v>0</v>
      </c>
      <c r="Y60" s="89">
        <v>0</v>
      </c>
      <c r="Z60" s="89">
        <v>0</v>
      </c>
      <c r="AA60" s="89">
        <v>0</v>
      </c>
      <c r="AB60" s="89">
        <v>0</v>
      </c>
      <c r="AC60" s="89">
        <v>0</v>
      </c>
      <c r="AD60" s="89">
        <v>0</v>
      </c>
      <c r="AE60" s="89">
        <v>0</v>
      </c>
      <c r="AF60" s="89">
        <v>0</v>
      </c>
      <c r="AG60" s="89">
        <v>0</v>
      </c>
      <c r="AH60" s="89">
        <v>0</v>
      </c>
      <c r="AI60" s="89">
        <v>0</v>
      </c>
      <c r="AJ60" s="89">
        <v>0</v>
      </c>
      <c r="AK60" s="89">
        <v>0</v>
      </c>
      <c r="AL60" s="89">
        <v>0</v>
      </c>
      <c r="AM60" s="89">
        <v>0</v>
      </c>
      <c r="AN60" s="89">
        <v>0</v>
      </c>
      <c r="AO60" s="90">
        <v>0</v>
      </c>
      <c r="AP60" s="213">
        <v>0</v>
      </c>
      <c r="AQ60" s="214">
        <v>0</v>
      </c>
      <c r="AR60" s="215">
        <v>0</v>
      </c>
      <c r="AS60" s="215">
        <v>0</v>
      </c>
      <c r="AT60" s="216">
        <v>36</v>
      </c>
      <c r="AU60" s="216">
        <v>36</v>
      </c>
      <c r="AV60" s="217">
        <v>0</v>
      </c>
      <c r="AW60" s="218">
        <v>0</v>
      </c>
      <c r="AX60" s="211">
        <v>0</v>
      </c>
      <c r="AY60" s="211">
        <v>0</v>
      </c>
      <c r="AZ60" s="211">
        <v>0</v>
      </c>
      <c r="BA60" s="211">
        <v>0</v>
      </c>
      <c r="BB60" s="211">
        <v>0</v>
      </c>
      <c r="BC60" s="211">
        <v>0</v>
      </c>
      <c r="BD60" s="211">
        <v>0</v>
      </c>
      <c r="BE60" s="212">
        <v>0</v>
      </c>
      <c r="BF60" s="209">
        <f t="shared" si="23"/>
        <v>72</v>
      </c>
    </row>
    <row r="61" spans="1:58" ht="15.75" thickBot="1" x14ac:dyDescent="0.3">
      <c r="A61" s="948"/>
      <c r="B61" s="914"/>
      <c r="C61" s="915"/>
      <c r="D61" s="219" t="s">
        <v>203</v>
      </c>
      <c r="E61" s="99">
        <v>0</v>
      </c>
      <c r="F61" s="99">
        <v>0</v>
      </c>
      <c r="G61" s="99">
        <v>0</v>
      </c>
      <c r="H61" s="99">
        <v>0</v>
      </c>
      <c r="I61" s="99">
        <v>0</v>
      </c>
      <c r="J61" s="99">
        <v>0</v>
      </c>
      <c r="K61" s="99">
        <v>0</v>
      </c>
      <c r="L61" s="99">
        <v>0</v>
      </c>
      <c r="M61" s="99">
        <v>0</v>
      </c>
      <c r="N61" s="99">
        <v>0</v>
      </c>
      <c r="O61" s="99">
        <v>0</v>
      </c>
      <c r="P61" s="99">
        <v>0</v>
      </c>
      <c r="Q61" s="99">
        <v>0</v>
      </c>
      <c r="R61" s="99">
        <v>0</v>
      </c>
      <c r="S61" s="99">
        <v>0</v>
      </c>
      <c r="T61" s="100">
        <v>0</v>
      </c>
      <c r="U61" s="222">
        <v>0</v>
      </c>
      <c r="V61" s="223">
        <v>0</v>
      </c>
      <c r="W61" s="224">
        <v>0</v>
      </c>
      <c r="X61" s="236">
        <v>0</v>
      </c>
      <c r="Y61" s="99">
        <v>0</v>
      </c>
      <c r="Z61" s="99">
        <v>0</v>
      </c>
      <c r="AA61" s="99">
        <v>0</v>
      </c>
      <c r="AB61" s="99">
        <v>0</v>
      </c>
      <c r="AC61" s="99">
        <v>0</v>
      </c>
      <c r="AD61" s="99">
        <v>0</v>
      </c>
      <c r="AE61" s="99">
        <v>0</v>
      </c>
      <c r="AF61" s="99">
        <v>0</v>
      </c>
      <c r="AG61" s="99">
        <v>0</v>
      </c>
      <c r="AH61" s="99">
        <v>0</v>
      </c>
      <c r="AI61" s="99">
        <v>0</v>
      </c>
      <c r="AJ61" s="99">
        <v>0</v>
      </c>
      <c r="AK61" s="99">
        <v>0</v>
      </c>
      <c r="AL61" s="99">
        <v>0</v>
      </c>
      <c r="AM61" s="99">
        <v>0</v>
      </c>
      <c r="AN61" s="99">
        <v>0</v>
      </c>
      <c r="AO61" s="100">
        <v>0</v>
      </c>
      <c r="AP61" s="213">
        <v>0</v>
      </c>
      <c r="AQ61" s="214">
        <v>0</v>
      </c>
      <c r="AR61" s="215">
        <v>0</v>
      </c>
      <c r="AS61" s="215">
        <v>0</v>
      </c>
      <c r="AT61" s="216">
        <v>0</v>
      </c>
      <c r="AU61" s="216">
        <v>0</v>
      </c>
      <c r="AV61" s="217">
        <v>0</v>
      </c>
      <c r="AW61" s="218">
        <v>0</v>
      </c>
      <c r="AX61" s="211">
        <v>0</v>
      </c>
      <c r="AY61" s="211">
        <v>0</v>
      </c>
      <c r="AZ61" s="211">
        <v>0</v>
      </c>
      <c r="BA61" s="211">
        <v>0</v>
      </c>
      <c r="BB61" s="211">
        <v>0</v>
      </c>
      <c r="BC61" s="211">
        <v>0</v>
      </c>
      <c r="BD61" s="211">
        <v>0</v>
      </c>
      <c r="BE61" s="224">
        <v>0</v>
      </c>
      <c r="BF61" s="209">
        <f t="shared" si="23"/>
        <v>0</v>
      </c>
    </row>
    <row r="62" spans="1:58" x14ac:dyDescent="0.25">
      <c r="A62" s="949"/>
      <c r="B62" s="916" t="s">
        <v>128</v>
      </c>
      <c r="C62" s="916"/>
      <c r="D62" s="106" t="s">
        <v>202</v>
      </c>
      <c r="E62" s="104">
        <f>SUM(E6,E14,E28,E56+E60)</f>
        <v>36</v>
      </c>
      <c r="F62" s="104">
        <f t="shared" ref="F62:BE62" si="24">SUM(F6,F14,F28,F56+F60)</f>
        <v>36</v>
      </c>
      <c r="G62" s="104">
        <f>SUM(G6,G14,G28,G56+G60)</f>
        <v>36</v>
      </c>
      <c r="H62" s="104">
        <f t="shared" si="24"/>
        <v>36</v>
      </c>
      <c r="I62" s="104">
        <f t="shared" si="24"/>
        <v>36</v>
      </c>
      <c r="J62" s="104">
        <f t="shared" si="24"/>
        <v>36</v>
      </c>
      <c r="K62" s="104">
        <f t="shared" si="24"/>
        <v>36</v>
      </c>
      <c r="L62" s="104">
        <f t="shared" si="24"/>
        <v>36</v>
      </c>
      <c r="M62" s="104">
        <f t="shared" si="24"/>
        <v>36</v>
      </c>
      <c r="N62" s="104">
        <f t="shared" si="24"/>
        <v>36</v>
      </c>
      <c r="O62" s="104">
        <f t="shared" si="24"/>
        <v>36</v>
      </c>
      <c r="P62" s="104">
        <f t="shared" si="24"/>
        <v>36</v>
      </c>
      <c r="Q62" s="104">
        <f t="shared" si="24"/>
        <v>36</v>
      </c>
      <c r="R62" s="104">
        <f t="shared" si="24"/>
        <v>36</v>
      </c>
      <c r="S62" s="104">
        <f t="shared" si="24"/>
        <v>36</v>
      </c>
      <c r="T62" s="105">
        <f t="shared" si="24"/>
        <v>36</v>
      </c>
      <c r="U62" s="110">
        <f t="shared" si="24"/>
        <v>0</v>
      </c>
      <c r="V62" s="104">
        <f t="shared" si="24"/>
        <v>0</v>
      </c>
      <c r="W62" s="237">
        <f t="shared" si="24"/>
        <v>0</v>
      </c>
      <c r="X62" s="109">
        <f t="shared" si="24"/>
        <v>36</v>
      </c>
      <c r="Y62" s="104">
        <f>SUM(Y6,Y14,Y28,Y56+Y60)</f>
        <v>36</v>
      </c>
      <c r="Z62" s="104">
        <f t="shared" ref="Z62:AO62" si="25">SUM(Z6,Z14,Z28,Z56+Z60)</f>
        <v>36</v>
      </c>
      <c r="AA62" s="104">
        <f t="shared" si="25"/>
        <v>36</v>
      </c>
      <c r="AB62" s="104">
        <f t="shared" si="25"/>
        <v>36</v>
      </c>
      <c r="AC62" s="104">
        <f t="shared" si="25"/>
        <v>36</v>
      </c>
      <c r="AD62" s="104">
        <f t="shared" si="25"/>
        <v>36</v>
      </c>
      <c r="AE62" s="104">
        <f t="shared" si="25"/>
        <v>36</v>
      </c>
      <c r="AF62" s="104">
        <f t="shared" si="25"/>
        <v>36</v>
      </c>
      <c r="AG62" s="104">
        <f t="shared" si="25"/>
        <v>36</v>
      </c>
      <c r="AH62" s="104">
        <f t="shared" si="25"/>
        <v>36</v>
      </c>
      <c r="AI62" s="104">
        <f t="shared" si="25"/>
        <v>36</v>
      </c>
      <c r="AJ62" s="104">
        <f t="shared" si="25"/>
        <v>36</v>
      </c>
      <c r="AK62" s="104">
        <f t="shared" si="25"/>
        <v>36</v>
      </c>
      <c r="AL62" s="104">
        <f t="shared" si="25"/>
        <v>36</v>
      </c>
      <c r="AM62" s="104">
        <f t="shared" si="25"/>
        <v>36</v>
      </c>
      <c r="AN62" s="104">
        <f t="shared" si="25"/>
        <v>36</v>
      </c>
      <c r="AO62" s="105">
        <f t="shared" si="25"/>
        <v>36</v>
      </c>
      <c r="AP62" s="110">
        <v>36</v>
      </c>
      <c r="AQ62" s="104">
        <v>36</v>
      </c>
      <c r="AR62" s="104">
        <f t="shared" si="24"/>
        <v>36</v>
      </c>
      <c r="AS62" s="104">
        <f t="shared" si="24"/>
        <v>36</v>
      </c>
      <c r="AT62" s="104">
        <v>36</v>
      </c>
      <c r="AU62" s="104">
        <v>36</v>
      </c>
      <c r="AV62" s="237">
        <f t="shared" si="24"/>
        <v>0</v>
      </c>
      <c r="AW62" s="109">
        <f t="shared" si="24"/>
        <v>0</v>
      </c>
      <c r="AX62" s="104">
        <f t="shared" si="24"/>
        <v>0</v>
      </c>
      <c r="AY62" s="104">
        <f t="shared" si="24"/>
        <v>0</v>
      </c>
      <c r="AZ62" s="104">
        <f t="shared" si="24"/>
        <v>0</v>
      </c>
      <c r="BA62" s="104">
        <f t="shared" si="24"/>
        <v>0</v>
      </c>
      <c r="BB62" s="104">
        <f t="shared" si="24"/>
        <v>0</v>
      </c>
      <c r="BC62" s="104">
        <f t="shared" si="24"/>
        <v>0</v>
      </c>
      <c r="BD62" s="104">
        <f t="shared" si="24"/>
        <v>0</v>
      </c>
      <c r="BE62" s="237">
        <f t="shared" si="24"/>
        <v>0</v>
      </c>
      <c r="BF62" s="114">
        <f>SUM(E62:AU62)</f>
        <v>1440</v>
      </c>
    </row>
    <row r="63" spans="1:58" ht="15.75" thickBot="1" x14ac:dyDescent="0.3">
      <c r="A63" s="949"/>
      <c r="B63" s="917"/>
      <c r="C63" s="917"/>
      <c r="D63" s="238" t="s">
        <v>203</v>
      </c>
      <c r="E63" s="115">
        <f>SUM(E7,E15,E29)</f>
        <v>18</v>
      </c>
      <c r="F63" s="115">
        <f t="shared" ref="F63:T63" si="26">SUM(F7,F15,F29)</f>
        <v>18</v>
      </c>
      <c r="G63" s="115">
        <f t="shared" si="26"/>
        <v>18</v>
      </c>
      <c r="H63" s="115">
        <f t="shared" si="26"/>
        <v>18</v>
      </c>
      <c r="I63" s="115">
        <f t="shared" si="26"/>
        <v>18</v>
      </c>
      <c r="J63" s="115">
        <f t="shared" si="26"/>
        <v>18</v>
      </c>
      <c r="K63" s="115">
        <f t="shared" si="26"/>
        <v>18</v>
      </c>
      <c r="L63" s="115">
        <f t="shared" si="26"/>
        <v>18</v>
      </c>
      <c r="M63" s="115">
        <f t="shared" si="26"/>
        <v>18</v>
      </c>
      <c r="N63" s="115">
        <f t="shared" si="26"/>
        <v>18</v>
      </c>
      <c r="O63" s="115">
        <f t="shared" si="26"/>
        <v>18</v>
      </c>
      <c r="P63" s="115">
        <f t="shared" si="26"/>
        <v>18</v>
      </c>
      <c r="Q63" s="115">
        <f t="shared" si="26"/>
        <v>18</v>
      </c>
      <c r="R63" s="115">
        <f t="shared" si="26"/>
        <v>18</v>
      </c>
      <c r="S63" s="115">
        <f t="shared" si="26"/>
        <v>18</v>
      </c>
      <c r="T63" s="115">
        <f t="shared" si="26"/>
        <v>18</v>
      </c>
      <c r="U63" s="241">
        <f t="shared" ref="U63:BE63" si="27">SUM(U7,U15,U29)</f>
        <v>0</v>
      </c>
      <c r="V63" s="115">
        <f t="shared" si="27"/>
        <v>0</v>
      </c>
      <c r="W63" s="242">
        <f t="shared" si="27"/>
        <v>0</v>
      </c>
      <c r="X63" s="239">
        <f t="shared" si="27"/>
        <v>18</v>
      </c>
      <c r="Y63" s="115">
        <f t="shared" si="27"/>
        <v>18</v>
      </c>
      <c r="Z63" s="115">
        <f t="shared" si="27"/>
        <v>18</v>
      </c>
      <c r="AA63" s="115">
        <f t="shared" si="27"/>
        <v>18</v>
      </c>
      <c r="AB63" s="115">
        <f t="shared" si="27"/>
        <v>18</v>
      </c>
      <c r="AC63" s="115">
        <f t="shared" si="27"/>
        <v>18</v>
      </c>
      <c r="AD63" s="115">
        <f t="shared" si="27"/>
        <v>18</v>
      </c>
      <c r="AE63" s="115">
        <f t="shared" si="27"/>
        <v>18</v>
      </c>
      <c r="AF63" s="115">
        <f t="shared" si="27"/>
        <v>18</v>
      </c>
      <c r="AG63" s="115">
        <f t="shared" si="27"/>
        <v>18</v>
      </c>
      <c r="AH63" s="115">
        <f t="shared" si="27"/>
        <v>18</v>
      </c>
      <c r="AI63" s="115">
        <f t="shared" si="27"/>
        <v>18</v>
      </c>
      <c r="AJ63" s="115">
        <f t="shared" si="27"/>
        <v>18</v>
      </c>
      <c r="AK63" s="115">
        <f t="shared" si="27"/>
        <v>18</v>
      </c>
      <c r="AL63" s="115">
        <f t="shared" si="27"/>
        <v>18</v>
      </c>
      <c r="AM63" s="115">
        <f t="shared" si="27"/>
        <v>18</v>
      </c>
      <c r="AN63" s="115">
        <f t="shared" si="27"/>
        <v>18</v>
      </c>
      <c r="AO63" s="240">
        <f t="shared" si="27"/>
        <v>18</v>
      </c>
      <c r="AP63" s="129">
        <f t="shared" si="27"/>
        <v>0</v>
      </c>
      <c r="AQ63" s="124">
        <f t="shared" si="27"/>
        <v>0</v>
      </c>
      <c r="AR63" s="124">
        <f t="shared" si="27"/>
        <v>0</v>
      </c>
      <c r="AS63" s="124">
        <f t="shared" si="27"/>
        <v>0</v>
      </c>
      <c r="AT63" s="124">
        <f t="shared" si="27"/>
        <v>0</v>
      </c>
      <c r="AU63" s="124">
        <f t="shared" si="27"/>
        <v>0</v>
      </c>
      <c r="AV63" s="130">
        <f t="shared" si="27"/>
        <v>0</v>
      </c>
      <c r="AW63" s="239">
        <f t="shared" si="27"/>
        <v>0</v>
      </c>
      <c r="AX63" s="115">
        <f t="shared" si="27"/>
        <v>0</v>
      </c>
      <c r="AY63" s="115">
        <f t="shared" si="27"/>
        <v>0</v>
      </c>
      <c r="AZ63" s="115">
        <f t="shared" si="27"/>
        <v>0</v>
      </c>
      <c r="BA63" s="115">
        <f t="shared" si="27"/>
        <v>0</v>
      </c>
      <c r="BB63" s="115">
        <f t="shared" si="27"/>
        <v>0</v>
      </c>
      <c r="BC63" s="115">
        <f t="shared" si="27"/>
        <v>0</v>
      </c>
      <c r="BD63" s="115">
        <f t="shared" si="27"/>
        <v>0</v>
      </c>
      <c r="BE63" s="242">
        <f t="shared" si="27"/>
        <v>0</v>
      </c>
      <c r="BF63" s="123">
        <f>SUM(E63:AU63)</f>
        <v>612</v>
      </c>
    </row>
    <row r="64" spans="1:58" ht="15.75" thickBot="1" x14ac:dyDescent="0.3">
      <c r="A64" s="950"/>
      <c r="B64" s="918"/>
      <c r="C64" s="918"/>
      <c r="D64" s="243" t="s">
        <v>217</v>
      </c>
      <c r="E64" s="124">
        <f>SUM(E62:E63)</f>
        <v>54</v>
      </c>
      <c r="F64" s="124">
        <f t="shared" ref="F64:T64" si="28">SUM(F62:F63)</f>
        <v>54</v>
      </c>
      <c r="G64" s="124">
        <f t="shared" si="28"/>
        <v>54</v>
      </c>
      <c r="H64" s="124">
        <f t="shared" si="28"/>
        <v>54</v>
      </c>
      <c r="I64" s="124">
        <f t="shared" si="28"/>
        <v>54</v>
      </c>
      <c r="J64" s="124">
        <f t="shared" si="28"/>
        <v>54</v>
      </c>
      <c r="K64" s="124">
        <f t="shared" si="28"/>
        <v>54</v>
      </c>
      <c r="L64" s="124">
        <f t="shared" si="28"/>
        <v>54</v>
      </c>
      <c r="M64" s="124">
        <f t="shared" si="28"/>
        <v>54</v>
      </c>
      <c r="N64" s="124">
        <f t="shared" si="28"/>
        <v>54</v>
      </c>
      <c r="O64" s="124">
        <f t="shared" si="28"/>
        <v>54</v>
      </c>
      <c r="P64" s="124">
        <f t="shared" si="28"/>
        <v>54</v>
      </c>
      <c r="Q64" s="124">
        <f t="shared" si="28"/>
        <v>54</v>
      </c>
      <c r="R64" s="124">
        <f t="shared" si="28"/>
        <v>54</v>
      </c>
      <c r="S64" s="124">
        <f t="shared" si="28"/>
        <v>54</v>
      </c>
      <c r="T64" s="125">
        <f t="shared" si="28"/>
        <v>54</v>
      </c>
      <c r="U64" s="196">
        <v>0</v>
      </c>
      <c r="V64" s="195">
        <v>0</v>
      </c>
      <c r="W64" s="197">
        <v>0</v>
      </c>
      <c r="X64" s="128">
        <f t="shared" ref="X64:AU64" si="29">SUM(X62:X63)</f>
        <v>54</v>
      </c>
      <c r="Y64" s="124">
        <f t="shared" si="29"/>
        <v>54</v>
      </c>
      <c r="Z64" s="124">
        <f t="shared" si="29"/>
        <v>54</v>
      </c>
      <c r="AA64" s="124">
        <f t="shared" si="29"/>
        <v>54</v>
      </c>
      <c r="AB64" s="124">
        <f t="shared" si="29"/>
        <v>54</v>
      </c>
      <c r="AC64" s="124">
        <f t="shared" si="29"/>
        <v>54</v>
      </c>
      <c r="AD64" s="124">
        <f t="shared" si="29"/>
        <v>54</v>
      </c>
      <c r="AE64" s="124">
        <f t="shared" si="29"/>
        <v>54</v>
      </c>
      <c r="AF64" s="124">
        <f t="shared" si="29"/>
        <v>54</v>
      </c>
      <c r="AG64" s="124">
        <f t="shared" si="29"/>
        <v>54</v>
      </c>
      <c r="AH64" s="124">
        <f t="shared" si="29"/>
        <v>54</v>
      </c>
      <c r="AI64" s="124">
        <f t="shared" si="29"/>
        <v>54</v>
      </c>
      <c r="AJ64" s="124">
        <f t="shared" si="29"/>
        <v>54</v>
      </c>
      <c r="AK64" s="124">
        <f t="shared" si="29"/>
        <v>54</v>
      </c>
      <c r="AL64" s="124">
        <f t="shared" si="29"/>
        <v>54</v>
      </c>
      <c r="AM64" s="124">
        <f t="shared" si="29"/>
        <v>54</v>
      </c>
      <c r="AN64" s="124">
        <f t="shared" si="29"/>
        <v>54</v>
      </c>
      <c r="AO64" s="125">
        <f t="shared" si="29"/>
        <v>54</v>
      </c>
      <c r="AP64" s="244">
        <f t="shared" si="29"/>
        <v>36</v>
      </c>
      <c r="AQ64" s="245">
        <f t="shared" si="29"/>
        <v>36</v>
      </c>
      <c r="AR64" s="245">
        <f t="shared" si="29"/>
        <v>36</v>
      </c>
      <c r="AS64" s="245">
        <f t="shared" si="29"/>
        <v>36</v>
      </c>
      <c r="AT64" s="245">
        <f t="shared" si="29"/>
        <v>36</v>
      </c>
      <c r="AU64" s="245">
        <f t="shared" si="29"/>
        <v>36</v>
      </c>
      <c r="AV64" s="132">
        <v>0</v>
      </c>
      <c r="AW64" s="195">
        <v>0</v>
      </c>
      <c r="AX64" s="195">
        <v>0</v>
      </c>
      <c r="AY64" s="195">
        <v>0</v>
      </c>
      <c r="AZ64" s="195">
        <v>0</v>
      </c>
      <c r="BA64" s="195">
        <v>0</v>
      </c>
      <c r="BB64" s="195">
        <v>0</v>
      </c>
      <c r="BC64" s="195">
        <v>0</v>
      </c>
      <c r="BD64" s="195">
        <v>0</v>
      </c>
      <c r="BE64" s="197">
        <v>0</v>
      </c>
      <c r="BF64" s="133">
        <f>SUM(BF62:BF63)</f>
        <v>2052</v>
      </c>
    </row>
  </sheetData>
  <mergeCells count="77">
    <mergeCell ref="B1:B5"/>
    <mergeCell ref="C1:C5"/>
    <mergeCell ref="BE1:BE5"/>
    <mergeCell ref="E2:BD2"/>
    <mergeCell ref="E4:BD4"/>
    <mergeCell ref="D1:D5"/>
    <mergeCell ref="F1:H1"/>
    <mergeCell ref="J1:M1"/>
    <mergeCell ref="O1:Q1"/>
    <mergeCell ref="S1:U1"/>
    <mergeCell ref="W1:Z1"/>
    <mergeCell ref="AB1:AD1"/>
    <mergeCell ref="AF1:AH1"/>
    <mergeCell ref="AJ1:AM1"/>
    <mergeCell ref="AO1:AQ1"/>
    <mergeCell ref="AS1:AU1"/>
    <mergeCell ref="AW1:AZ1"/>
    <mergeCell ref="BB1:BD1"/>
    <mergeCell ref="B20:B21"/>
    <mergeCell ref="C20:C21"/>
    <mergeCell ref="A6:A64"/>
    <mergeCell ref="B6:B7"/>
    <mergeCell ref="C6:C7"/>
    <mergeCell ref="B8:B9"/>
    <mergeCell ref="C8:C9"/>
    <mergeCell ref="B10:B11"/>
    <mergeCell ref="C10:C11"/>
    <mergeCell ref="B12:B13"/>
    <mergeCell ref="C12:C13"/>
    <mergeCell ref="B14:B15"/>
    <mergeCell ref="C14:C15"/>
    <mergeCell ref="B16:B17"/>
    <mergeCell ref="C16:C17"/>
    <mergeCell ref="B18:B19"/>
    <mergeCell ref="C18:C19"/>
    <mergeCell ref="B22:B23"/>
    <mergeCell ref="C22:C23"/>
    <mergeCell ref="B24:B25"/>
    <mergeCell ref="C24:C25"/>
    <mergeCell ref="B26:B27"/>
    <mergeCell ref="C26:C27"/>
    <mergeCell ref="C38:C39"/>
    <mergeCell ref="B28:B29"/>
    <mergeCell ref="C28:C29"/>
    <mergeCell ref="B30:B31"/>
    <mergeCell ref="C30:C31"/>
    <mergeCell ref="B32:B33"/>
    <mergeCell ref="C32:C33"/>
    <mergeCell ref="B56:B57"/>
    <mergeCell ref="C56:C57"/>
    <mergeCell ref="B46:B47"/>
    <mergeCell ref="C46:C47"/>
    <mergeCell ref="B48:B49"/>
    <mergeCell ref="C48:C49"/>
    <mergeCell ref="B50:B51"/>
    <mergeCell ref="C50:C51"/>
    <mergeCell ref="BF1:BF5"/>
    <mergeCell ref="B52:B53"/>
    <mergeCell ref="C52:C53"/>
    <mergeCell ref="B54:B55"/>
    <mergeCell ref="C54:C55"/>
    <mergeCell ref="B40:B41"/>
    <mergeCell ref="C40:C41"/>
    <mergeCell ref="B42:B43"/>
    <mergeCell ref="C42:C43"/>
    <mergeCell ref="B44:B45"/>
    <mergeCell ref="C44:C45"/>
    <mergeCell ref="B34:B35"/>
    <mergeCell ref="C34:C35"/>
    <mergeCell ref="B36:B37"/>
    <mergeCell ref="C36:C37"/>
    <mergeCell ref="B38:B39"/>
    <mergeCell ref="B58:B59"/>
    <mergeCell ref="C58:C59"/>
    <mergeCell ref="B60:B61"/>
    <mergeCell ref="C60:C61"/>
    <mergeCell ref="B62:C6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50"/>
  <sheetViews>
    <sheetView workbookViewId="0">
      <selection activeCell="E16" sqref="E16"/>
    </sheetView>
  </sheetViews>
  <sheetFormatPr defaultRowHeight="15" x14ac:dyDescent="0.25"/>
  <cols>
    <col min="2" max="2" width="14.5703125" customWidth="1"/>
    <col min="3" max="3" width="37.85546875" customWidth="1"/>
    <col min="5" max="5" width="3.140625" customWidth="1"/>
    <col min="6" max="6" width="3.7109375" customWidth="1"/>
    <col min="7" max="7" width="3.28515625" customWidth="1"/>
    <col min="8" max="8" width="3" customWidth="1"/>
    <col min="9" max="10" width="3.140625" customWidth="1"/>
    <col min="11" max="11" width="3.42578125" customWidth="1"/>
    <col min="12" max="13" width="3" customWidth="1"/>
    <col min="14" max="14" width="3.42578125" customWidth="1"/>
    <col min="15" max="15" width="3.140625" customWidth="1"/>
    <col min="16" max="16" width="2.85546875" customWidth="1"/>
    <col min="17" max="17" width="3.140625" customWidth="1"/>
    <col min="18" max="18" width="2.85546875" customWidth="1"/>
    <col min="19" max="19" width="3.5703125" customWidth="1"/>
    <col min="20" max="20" width="3.140625" customWidth="1"/>
    <col min="21" max="21" width="3.5703125" customWidth="1"/>
    <col min="22" max="22" width="3.7109375" customWidth="1"/>
    <col min="23" max="23" width="3.28515625" customWidth="1"/>
    <col min="24" max="24" width="3.140625" customWidth="1"/>
    <col min="25" max="25" width="3.42578125" customWidth="1"/>
    <col min="26" max="27" width="3.28515625" customWidth="1"/>
    <col min="28" max="28" width="3.7109375" customWidth="1"/>
    <col min="29" max="29" width="3.28515625" customWidth="1"/>
    <col min="30" max="30" width="3" customWidth="1"/>
    <col min="31" max="31" width="3.42578125" customWidth="1"/>
    <col min="32" max="32" width="3.7109375" customWidth="1"/>
    <col min="33" max="34" width="2.85546875" customWidth="1"/>
    <col min="35" max="35" width="3.5703125" customWidth="1"/>
    <col min="36" max="36" width="3.140625" customWidth="1"/>
    <col min="37" max="37" width="3.42578125" customWidth="1"/>
    <col min="38" max="38" width="3.140625" customWidth="1"/>
    <col min="39" max="39" width="3.28515625" customWidth="1"/>
    <col min="40" max="40" width="2.85546875" customWidth="1"/>
    <col min="41" max="41" width="3.28515625" customWidth="1"/>
    <col min="42" max="42" width="3.140625" customWidth="1"/>
    <col min="43" max="43" width="4.140625" customWidth="1"/>
    <col min="44" max="44" width="3.5703125" customWidth="1"/>
    <col min="45" max="45" width="3.85546875" customWidth="1"/>
    <col min="46" max="46" width="3.28515625" customWidth="1"/>
    <col min="47" max="49" width="3.5703125" customWidth="1"/>
    <col min="50" max="50" width="3.28515625" customWidth="1"/>
    <col min="51" max="52" width="2.85546875" customWidth="1"/>
    <col min="53" max="53" width="3.7109375" customWidth="1"/>
    <col min="54" max="54" width="3" customWidth="1"/>
    <col min="55" max="55" width="3.140625" customWidth="1"/>
    <col min="56" max="56" width="2.7109375" customWidth="1"/>
    <col min="57" max="57" width="8.85546875" customWidth="1"/>
    <col min="58" max="58" width="9" customWidth="1"/>
  </cols>
  <sheetData>
    <row r="1" spans="1:58" ht="64.5" x14ac:dyDescent="0.25">
      <c r="A1" s="309"/>
      <c r="B1" s="993" t="s">
        <v>170</v>
      </c>
      <c r="C1" s="993" t="s">
        <v>171</v>
      </c>
      <c r="D1" s="995" t="s">
        <v>172</v>
      </c>
      <c r="E1" s="310" t="s">
        <v>266</v>
      </c>
      <c r="F1" s="988" t="s">
        <v>174</v>
      </c>
      <c r="G1" s="988"/>
      <c r="H1" s="988"/>
      <c r="I1" s="310" t="s">
        <v>267</v>
      </c>
      <c r="J1" s="988" t="s">
        <v>176</v>
      </c>
      <c r="K1" s="988"/>
      <c r="L1" s="988"/>
      <c r="M1" s="988"/>
      <c r="N1" s="311" t="s">
        <v>268</v>
      </c>
      <c r="O1" s="988" t="s">
        <v>178</v>
      </c>
      <c r="P1" s="988"/>
      <c r="Q1" s="988"/>
      <c r="R1" s="312" t="s">
        <v>269</v>
      </c>
      <c r="S1" s="988" t="s">
        <v>180</v>
      </c>
      <c r="T1" s="988"/>
      <c r="U1" s="988"/>
      <c r="V1" s="313" t="s">
        <v>270</v>
      </c>
      <c r="W1" s="988" t="s">
        <v>182</v>
      </c>
      <c r="X1" s="988"/>
      <c r="Y1" s="988"/>
      <c r="Z1" s="988"/>
      <c r="AA1" s="310" t="s">
        <v>271</v>
      </c>
      <c r="AB1" s="988" t="s">
        <v>184</v>
      </c>
      <c r="AC1" s="988"/>
      <c r="AD1" s="988"/>
      <c r="AE1" s="310" t="s">
        <v>272</v>
      </c>
      <c r="AF1" s="988" t="s">
        <v>186</v>
      </c>
      <c r="AG1" s="988"/>
      <c r="AH1" s="988"/>
      <c r="AI1" s="310" t="s">
        <v>273</v>
      </c>
      <c r="AJ1" s="988" t="s">
        <v>188</v>
      </c>
      <c r="AK1" s="988"/>
      <c r="AL1" s="988"/>
      <c r="AM1" s="988"/>
      <c r="AN1" s="310" t="s">
        <v>274</v>
      </c>
      <c r="AO1" s="988" t="s">
        <v>190</v>
      </c>
      <c r="AP1" s="988"/>
      <c r="AQ1" s="988"/>
      <c r="AR1" s="310" t="s">
        <v>275</v>
      </c>
      <c r="AS1" s="988" t="s">
        <v>192</v>
      </c>
      <c r="AT1" s="988"/>
      <c r="AU1" s="988"/>
      <c r="AV1" s="313" t="s">
        <v>276</v>
      </c>
      <c r="AW1" s="989" t="s">
        <v>194</v>
      </c>
      <c r="AX1" s="989"/>
      <c r="AY1" s="989"/>
      <c r="AZ1" s="989"/>
      <c r="BA1" s="313" t="s">
        <v>277</v>
      </c>
      <c r="BB1" s="989" t="s">
        <v>196</v>
      </c>
      <c r="BC1" s="989"/>
      <c r="BD1" s="989"/>
      <c r="BE1" s="990" t="s">
        <v>198</v>
      </c>
      <c r="BF1" s="919"/>
    </row>
    <row r="2" spans="1:58" x14ac:dyDescent="0.25">
      <c r="A2" s="314"/>
      <c r="B2" s="874"/>
      <c r="C2" s="874"/>
      <c r="D2" s="876"/>
      <c r="E2" s="870" t="s">
        <v>199</v>
      </c>
      <c r="F2" s="871"/>
      <c r="G2" s="871"/>
      <c r="H2" s="871"/>
      <c r="I2" s="871"/>
      <c r="J2" s="871"/>
      <c r="K2" s="871"/>
      <c r="L2" s="871"/>
      <c r="M2" s="871"/>
      <c r="N2" s="871"/>
      <c r="O2" s="871"/>
      <c r="P2" s="871"/>
      <c r="Q2" s="871"/>
      <c r="R2" s="871"/>
      <c r="S2" s="871"/>
      <c r="T2" s="871"/>
      <c r="U2" s="871"/>
      <c r="V2" s="871"/>
      <c r="W2" s="871"/>
      <c r="X2" s="871"/>
      <c r="Y2" s="871"/>
      <c r="Z2" s="871"/>
      <c r="AA2" s="871"/>
      <c r="AB2" s="871"/>
      <c r="AC2" s="871"/>
      <c r="AD2" s="871"/>
      <c r="AE2" s="871"/>
      <c r="AF2" s="871"/>
      <c r="AG2" s="871"/>
      <c r="AH2" s="871"/>
      <c r="AI2" s="871"/>
      <c r="AJ2" s="871"/>
      <c r="AK2" s="871"/>
      <c r="AL2" s="871"/>
      <c r="AM2" s="871"/>
      <c r="AN2" s="871"/>
      <c r="AO2" s="871"/>
      <c r="AP2" s="871"/>
      <c r="AQ2" s="871"/>
      <c r="AR2" s="871"/>
      <c r="AS2" s="871"/>
      <c r="AT2" s="871"/>
      <c r="AU2" s="871"/>
      <c r="AV2" s="871"/>
      <c r="AW2" s="871"/>
      <c r="AX2" s="871"/>
      <c r="AY2" s="871"/>
      <c r="AZ2" s="871"/>
      <c r="BA2" s="871"/>
      <c r="BB2" s="871"/>
      <c r="BC2" s="871"/>
      <c r="BD2" s="871"/>
      <c r="BE2" s="991"/>
      <c r="BF2" s="920"/>
    </row>
    <row r="3" spans="1:58" ht="15.75" x14ac:dyDescent="0.25">
      <c r="A3" s="314"/>
      <c r="B3" s="874"/>
      <c r="C3" s="874"/>
      <c r="D3" s="876"/>
      <c r="E3" s="23">
        <v>35</v>
      </c>
      <c r="F3" s="23">
        <f>E3+1</f>
        <v>36</v>
      </c>
      <c r="G3" s="23">
        <f t="shared" ref="G3:U3" si="0">F3+1</f>
        <v>37</v>
      </c>
      <c r="H3" s="23">
        <f t="shared" si="0"/>
        <v>38</v>
      </c>
      <c r="I3" s="23">
        <f t="shared" si="0"/>
        <v>39</v>
      </c>
      <c r="J3" s="23">
        <f t="shared" si="0"/>
        <v>40</v>
      </c>
      <c r="K3" s="23">
        <f t="shared" si="0"/>
        <v>41</v>
      </c>
      <c r="L3" s="23">
        <f t="shared" si="0"/>
        <v>42</v>
      </c>
      <c r="M3" s="23">
        <f t="shared" si="0"/>
        <v>43</v>
      </c>
      <c r="N3" s="23">
        <f t="shared" si="0"/>
        <v>44</v>
      </c>
      <c r="O3" s="23">
        <f t="shared" si="0"/>
        <v>45</v>
      </c>
      <c r="P3" s="23">
        <f t="shared" si="0"/>
        <v>46</v>
      </c>
      <c r="Q3" s="23">
        <f t="shared" si="0"/>
        <v>47</v>
      </c>
      <c r="R3" s="23">
        <f t="shared" si="0"/>
        <v>48</v>
      </c>
      <c r="S3" s="23">
        <f t="shared" si="0"/>
        <v>49</v>
      </c>
      <c r="T3" s="23">
        <f t="shared" si="0"/>
        <v>50</v>
      </c>
      <c r="U3" s="27">
        <f t="shared" si="0"/>
        <v>51</v>
      </c>
      <c r="V3" s="26">
        <f>U3+1</f>
        <v>52</v>
      </c>
      <c r="W3" s="27">
        <v>1</v>
      </c>
      <c r="X3" s="23">
        <f>W3+1</f>
        <v>2</v>
      </c>
      <c r="Y3" s="23">
        <f t="shared" ref="Y3:BD3" si="1">X3+1</f>
        <v>3</v>
      </c>
      <c r="Z3" s="23">
        <f t="shared" si="1"/>
        <v>4</v>
      </c>
      <c r="AA3" s="23">
        <f t="shared" si="1"/>
        <v>5</v>
      </c>
      <c r="AB3" s="23">
        <f t="shared" si="1"/>
        <v>6</v>
      </c>
      <c r="AC3" s="23">
        <f t="shared" si="1"/>
        <v>7</v>
      </c>
      <c r="AD3" s="23">
        <f t="shared" si="1"/>
        <v>8</v>
      </c>
      <c r="AE3" s="23">
        <f t="shared" si="1"/>
        <v>9</v>
      </c>
      <c r="AF3" s="23">
        <f t="shared" si="1"/>
        <v>10</v>
      </c>
      <c r="AG3" s="23">
        <f t="shared" si="1"/>
        <v>11</v>
      </c>
      <c r="AH3" s="23">
        <f t="shared" si="1"/>
        <v>12</v>
      </c>
      <c r="AI3" s="23">
        <f t="shared" si="1"/>
        <v>13</v>
      </c>
      <c r="AJ3" s="23">
        <f t="shared" si="1"/>
        <v>14</v>
      </c>
      <c r="AK3" s="23">
        <f t="shared" si="1"/>
        <v>15</v>
      </c>
      <c r="AL3" s="23">
        <f t="shared" si="1"/>
        <v>16</v>
      </c>
      <c r="AM3" s="23">
        <f t="shared" si="1"/>
        <v>17</v>
      </c>
      <c r="AN3" s="23">
        <f t="shared" si="1"/>
        <v>18</v>
      </c>
      <c r="AO3" s="23">
        <f t="shared" si="1"/>
        <v>19</v>
      </c>
      <c r="AP3" s="23">
        <f t="shared" si="1"/>
        <v>20</v>
      </c>
      <c r="AQ3" s="23">
        <f t="shared" si="1"/>
        <v>21</v>
      </c>
      <c r="AR3" s="23">
        <f t="shared" si="1"/>
        <v>22</v>
      </c>
      <c r="AS3" s="23">
        <f t="shared" si="1"/>
        <v>23</v>
      </c>
      <c r="AT3" s="28">
        <f t="shared" si="1"/>
        <v>24</v>
      </c>
      <c r="AU3" s="28">
        <f t="shared" si="1"/>
        <v>25</v>
      </c>
      <c r="AV3" s="26">
        <f t="shared" si="1"/>
        <v>26</v>
      </c>
      <c r="AW3" s="26">
        <f t="shared" si="1"/>
        <v>27</v>
      </c>
      <c r="AX3" s="26">
        <f t="shared" si="1"/>
        <v>28</v>
      </c>
      <c r="AY3" s="26">
        <f t="shared" si="1"/>
        <v>29</v>
      </c>
      <c r="AZ3" s="26">
        <f t="shared" si="1"/>
        <v>30</v>
      </c>
      <c r="BA3" s="26">
        <f t="shared" si="1"/>
        <v>31</v>
      </c>
      <c r="BB3" s="26">
        <f t="shared" si="1"/>
        <v>32</v>
      </c>
      <c r="BC3" s="26">
        <f t="shared" si="1"/>
        <v>33</v>
      </c>
      <c r="BD3" s="26">
        <f t="shared" si="1"/>
        <v>34</v>
      </c>
      <c r="BE3" s="991"/>
      <c r="BF3" s="920"/>
    </row>
    <row r="4" spans="1:58" x14ac:dyDescent="0.25">
      <c r="A4" s="314"/>
      <c r="B4" s="874"/>
      <c r="C4" s="874"/>
      <c r="D4" s="876"/>
      <c r="E4" s="870" t="s">
        <v>200</v>
      </c>
      <c r="F4" s="871"/>
      <c r="G4" s="871"/>
      <c r="H4" s="871"/>
      <c r="I4" s="871"/>
      <c r="J4" s="871"/>
      <c r="K4" s="871"/>
      <c r="L4" s="871"/>
      <c r="M4" s="871"/>
      <c r="N4" s="871"/>
      <c r="O4" s="871"/>
      <c r="P4" s="871"/>
      <c r="Q4" s="871"/>
      <c r="R4" s="871"/>
      <c r="S4" s="871"/>
      <c r="T4" s="871"/>
      <c r="U4" s="871"/>
      <c r="V4" s="871"/>
      <c r="W4" s="871"/>
      <c r="X4" s="871"/>
      <c r="Y4" s="871"/>
      <c r="Z4" s="871"/>
      <c r="AA4" s="871"/>
      <c r="AB4" s="871"/>
      <c r="AC4" s="871"/>
      <c r="AD4" s="871"/>
      <c r="AE4" s="871"/>
      <c r="AF4" s="871"/>
      <c r="AG4" s="871"/>
      <c r="AH4" s="871"/>
      <c r="AI4" s="871"/>
      <c r="AJ4" s="871"/>
      <c r="AK4" s="871"/>
      <c r="AL4" s="871"/>
      <c r="AM4" s="871"/>
      <c r="AN4" s="871"/>
      <c r="AO4" s="871"/>
      <c r="AP4" s="871"/>
      <c r="AQ4" s="871"/>
      <c r="AR4" s="871"/>
      <c r="AS4" s="871"/>
      <c r="AT4" s="871"/>
      <c r="AU4" s="871"/>
      <c r="AV4" s="871"/>
      <c r="AW4" s="871"/>
      <c r="AX4" s="871"/>
      <c r="AY4" s="871"/>
      <c r="AZ4" s="871"/>
      <c r="BA4" s="871"/>
      <c r="BB4" s="871"/>
      <c r="BC4" s="871"/>
      <c r="BD4" s="871"/>
      <c r="BE4" s="991"/>
      <c r="BF4" s="920"/>
    </row>
    <row r="5" spans="1:58" ht="16.5" thickBot="1" x14ac:dyDescent="0.3">
      <c r="A5" s="315"/>
      <c r="B5" s="994"/>
      <c r="C5" s="994"/>
      <c r="D5" s="996"/>
      <c r="E5" s="316">
        <v>1</v>
      </c>
      <c r="F5" s="316">
        <f>E5+1</f>
        <v>2</v>
      </c>
      <c r="G5" s="316">
        <f t="shared" ref="G5:BD5" si="2">F5+1</f>
        <v>3</v>
      </c>
      <c r="H5" s="316">
        <f t="shared" si="2"/>
        <v>4</v>
      </c>
      <c r="I5" s="316">
        <f t="shared" si="2"/>
        <v>5</v>
      </c>
      <c r="J5" s="316">
        <f t="shared" si="2"/>
        <v>6</v>
      </c>
      <c r="K5" s="316">
        <f t="shared" si="2"/>
        <v>7</v>
      </c>
      <c r="L5" s="316">
        <f t="shared" si="2"/>
        <v>8</v>
      </c>
      <c r="M5" s="316">
        <f t="shared" si="2"/>
        <v>9</v>
      </c>
      <c r="N5" s="316">
        <f t="shared" si="2"/>
        <v>10</v>
      </c>
      <c r="O5" s="316">
        <f t="shared" si="2"/>
        <v>11</v>
      </c>
      <c r="P5" s="316">
        <f t="shared" si="2"/>
        <v>12</v>
      </c>
      <c r="Q5" s="316">
        <f t="shared" si="2"/>
        <v>13</v>
      </c>
      <c r="R5" s="316">
        <f t="shared" si="2"/>
        <v>14</v>
      </c>
      <c r="S5" s="316">
        <f t="shared" si="2"/>
        <v>15</v>
      </c>
      <c r="T5" s="316">
        <f t="shared" si="2"/>
        <v>16</v>
      </c>
      <c r="U5" s="317">
        <f t="shared" si="2"/>
        <v>17</v>
      </c>
      <c r="V5" s="318">
        <f t="shared" si="2"/>
        <v>18</v>
      </c>
      <c r="W5" s="317">
        <f t="shared" si="2"/>
        <v>19</v>
      </c>
      <c r="X5" s="316">
        <f t="shared" si="2"/>
        <v>20</v>
      </c>
      <c r="Y5" s="316">
        <f t="shared" si="2"/>
        <v>21</v>
      </c>
      <c r="Z5" s="316">
        <f t="shared" si="2"/>
        <v>22</v>
      </c>
      <c r="AA5" s="316">
        <f t="shared" si="2"/>
        <v>23</v>
      </c>
      <c r="AB5" s="316">
        <f t="shared" si="2"/>
        <v>24</v>
      </c>
      <c r="AC5" s="316">
        <f t="shared" si="2"/>
        <v>25</v>
      </c>
      <c r="AD5" s="316">
        <f t="shared" si="2"/>
        <v>26</v>
      </c>
      <c r="AE5" s="316">
        <f t="shared" si="2"/>
        <v>27</v>
      </c>
      <c r="AF5" s="316">
        <f t="shared" si="2"/>
        <v>28</v>
      </c>
      <c r="AG5" s="316">
        <f t="shared" si="2"/>
        <v>29</v>
      </c>
      <c r="AH5" s="316">
        <f t="shared" si="2"/>
        <v>30</v>
      </c>
      <c r="AI5" s="316">
        <f t="shared" si="2"/>
        <v>31</v>
      </c>
      <c r="AJ5" s="316">
        <f t="shared" si="2"/>
        <v>32</v>
      </c>
      <c r="AK5" s="316">
        <f t="shared" si="2"/>
        <v>33</v>
      </c>
      <c r="AL5" s="316">
        <f t="shared" si="2"/>
        <v>34</v>
      </c>
      <c r="AM5" s="316">
        <f t="shared" si="2"/>
        <v>35</v>
      </c>
      <c r="AN5" s="316">
        <f t="shared" si="2"/>
        <v>36</v>
      </c>
      <c r="AO5" s="316">
        <f t="shared" si="2"/>
        <v>37</v>
      </c>
      <c r="AP5" s="316">
        <f t="shared" si="2"/>
        <v>38</v>
      </c>
      <c r="AQ5" s="316">
        <f t="shared" si="2"/>
        <v>39</v>
      </c>
      <c r="AR5" s="316">
        <f t="shared" si="2"/>
        <v>40</v>
      </c>
      <c r="AS5" s="316">
        <f t="shared" si="2"/>
        <v>41</v>
      </c>
      <c r="AT5" s="319">
        <f t="shared" si="2"/>
        <v>42</v>
      </c>
      <c r="AU5" s="319">
        <f t="shared" si="2"/>
        <v>43</v>
      </c>
      <c r="AV5" s="318">
        <f t="shared" si="2"/>
        <v>44</v>
      </c>
      <c r="AW5" s="318">
        <f t="shared" si="2"/>
        <v>45</v>
      </c>
      <c r="AX5" s="318">
        <f t="shared" si="2"/>
        <v>46</v>
      </c>
      <c r="AY5" s="318">
        <f t="shared" si="2"/>
        <v>47</v>
      </c>
      <c r="AZ5" s="318">
        <f t="shared" si="2"/>
        <v>48</v>
      </c>
      <c r="BA5" s="318">
        <f t="shared" si="2"/>
        <v>49</v>
      </c>
      <c r="BB5" s="318">
        <f t="shared" si="2"/>
        <v>50</v>
      </c>
      <c r="BC5" s="318">
        <f t="shared" si="2"/>
        <v>51</v>
      </c>
      <c r="BD5" s="318">
        <f t="shared" si="2"/>
        <v>52</v>
      </c>
      <c r="BE5" s="992"/>
      <c r="BF5" s="921"/>
    </row>
    <row r="6" spans="1:58" x14ac:dyDescent="0.25">
      <c r="A6" s="979" t="s">
        <v>255</v>
      </c>
      <c r="B6" s="951" t="s">
        <v>41</v>
      </c>
      <c r="C6" s="980" t="s">
        <v>42</v>
      </c>
      <c r="D6" s="106" t="s">
        <v>202</v>
      </c>
      <c r="E6" s="246">
        <f>SUM(E8,E10)</f>
        <v>4</v>
      </c>
      <c r="F6" s="246">
        <f t="shared" ref="F6:AS6" si="3">SUM(F8,F10)</f>
        <v>4</v>
      </c>
      <c r="G6" s="246">
        <f t="shared" si="3"/>
        <v>4</v>
      </c>
      <c r="H6" s="246">
        <f t="shared" si="3"/>
        <v>4</v>
      </c>
      <c r="I6" s="246">
        <f t="shared" si="3"/>
        <v>4</v>
      </c>
      <c r="J6" s="246">
        <f t="shared" si="3"/>
        <v>4</v>
      </c>
      <c r="K6" s="246">
        <f t="shared" si="3"/>
        <v>4</v>
      </c>
      <c r="L6" s="246">
        <f t="shared" si="3"/>
        <v>4</v>
      </c>
      <c r="M6" s="246">
        <f t="shared" si="3"/>
        <v>4</v>
      </c>
      <c r="N6" s="246">
        <f t="shared" si="3"/>
        <v>4</v>
      </c>
      <c r="O6" s="246">
        <f t="shared" si="3"/>
        <v>4</v>
      </c>
      <c r="P6" s="246">
        <f t="shared" si="3"/>
        <v>4</v>
      </c>
      <c r="Q6" s="246">
        <f t="shared" si="3"/>
        <v>4</v>
      </c>
      <c r="R6" s="246">
        <f t="shared" si="3"/>
        <v>4</v>
      </c>
      <c r="S6" s="246">
        <f t="shared" si="3"/>
        <v>4</v>
      </c>
      <c r="T6" s="246">
        <f t="shared" si="3"/>
        <v>4</v>
      </c>
      <c r="U6" s="246">
        <f t="shared" si="3"/>
        <v>0</v>
      </c>
      <c r="V6" s="246">
        <f t="shared" si="3"/>
        <v>0</v>
      </c>
      <c r="W6" s="246">
        <f t="shared" si="3"/>
        <v>0</v>
      </c>
      <c r="X6" s="246">
        <f t="shared" ref="X6:AK6" si="4">SUM(X8,X10)</f>
        <v>0</v>
      </c>
      <c r="Y6" s="246">
        <f t="shared" si="4"/>
        <v>0</v>
      </c>
      <c r="Z6" s="246">
        <f t="shared" si="4"/>
        <v>0</v>
      </c>
      <c r="AA6" s="246">
        <f t="shared" si="4"/>
        <v>0</v>
      </c>
      <c r="AB6" s="246">
        <f t="shared" si="4"/>
        <v>0</v>
      </c>
      <c r="AC6" s="246">
        <f t="shared" si="4"/>
        <v>0</v>
      </c>
      <c r="AD6" s="246">
        <f t="shared" si="4"/>
        <v>0</v>
      </c>
      <c r="AE6" s="246">
        <f t="shared" si="4"/>
        <v>0</v>
      </c>
      <c r="AF6" s="246">
        <f t="shared" si="4"/>
        <v>0</v>
      </c>
      <c r="AG6" s="246">
        <f t="shared" si="4"/>
        <v>0</v>
      </c>
      <c r="AH6" s="246">
        <f t="shared" si="4"/>
        <v>0</v>
      </c>
      <c r="AI6" s="246">
        <f t="shared" si="4"/>
        <v>0</v>
      </c>
      <c r="AJ6" s="246">
        <f t="shared" si="4"/>
        <v>0</v>
      </c>
      <c r="AK6" s="246">
        <f t="shared" si="4"/>
        <v>0</v>
      </c>
      <c r="AL6" s="246">
        <f t="shared" si="3"/>
        <v>0</v>
      </c>
      <c r="AM6" s="246">
        <f t="shared" si="3"/>
        <v>0</v>
      </c>
      <c r="AN6" s="246">
        <f t="shared" si="3"/>
        <v>0</v>
      </c>
      <c r="AO6" s="246">
        <f t="shared" si="3"/>
        <v>0</v>
      </c>
      <c r="AP6" s="246">
        <f t="shared" si="3"/>
        <v>0</v>
      </c>
      <c r="AQ6" s="246">
        <f t="shared" si="3"/>
        <v>0</v>
      </c>
      <c r="AR6" s="246">
        <f t="shared" si="3"/>
        <v>0</v>
      </c>
      <c r="AS6" s="246">
        <f t="shared" si="3"/>
        <v>0</v>
      </c>
      <c r="AT6" s="246">
        <v>0</v>
      </c>
      <c r="AU6" s="246">
        <v>0</v>
      </c>
      <c r="AV6" s="246">
        <v>0</v>
      </c>
      <c r="AW6" s="246">
        <v>0</v>
      </c>
      <c r="AX6" s="246">
        <v>0</v>
      </c>
      <c r="AY6" s="246">
        <v>0</v>
      </c>
      <c r="AZ6" s="246">
        <v>0</v>
      </c>
      <c r="BA6" s="246">
        <v>0</v>
      </c>
      <c r="BB6" s="246">
        <v>0</v>
      </c>
      <c r="BC6" s="246">
        <v>0</v>
      </c>
      <c r="BD6" s="246">
        <v>0</v>
      </c>
      <c r="BE6" s="247">
        <f t="shared" ref="BE6:BE11" si="5">SUM(E6:BD6)</f>
        <v>64</v>
      </c>
    </row>
    <row r="7" spans="1:58" ht="15.75" thickBot="1" x14ac:dyDescent="0.3">
      <c r="A7" s="949"/>
      <c r="B7" s="952"/>
      <c r="C7" s="981"/>
      <c r="D7" s="194" t="s">
        <v>203</v>
      </c>
      <c r="E7" s="248">
        <f>E11+E9</f>
        <v>2</v>
      </c>
      <c r="F7" s="248">
        <f t="shared" ref="F7:AS7" si="6">F11+F9</f>
        <v>2</v>
      </c>
      <c r="G7" s="248">
        <f t="shared" si="6"/>
        <v>2</v>
      </c>
      <c r="H7" s="248">
        <f t="shared" si="6"/>
        <v>2</v>
      </c>
      <c r="I7" s="248">
        <f t="shared" si="6"/>
        <v>2</v>
      </c>
      <c r="J7" s="248">
        <f t="shared" si="6"/>
        <v>2</v>
      </c>
      <c r="K7" s="248">
        <f t="shared" si="6"/>
        <v>2</v>
      </c>
      <c r="L7" s="248">
        <f t="shared" si="6"/>
        <v>2</v>
      </c>
      <c r="M7" s="248">
        <f t="shared" si="6"/>
        <v>2</v>
      </c>
      <c r="N7" s="248">
        <f t="shared" si="6"/>
        <v>2</v>
      </c>
      <c r="O7" s="248">
        <f t="shared" si="6"/>
        <v>2</v>
      </c>
      <c r="P7" s="248">
        <f t="shared" si="6"/>
        <v>2</v>
      </c>
      <c r="Q7" s="248">
        <f t="shared" si="6"/>
        <v>2</v>
      </c>
      <c r="R7" s="248">
        <f t="shared" si="6"/>
        <v>2</v>
      </c>
      <c r="S7" s="248">
        <f t="shared" si="6"/>
        <v>2</v>
      </c>
      <c r="T7" s="248">
        <f t="shared" si="6"/>
        <v>2</v>
      </c>
      <c r="U7" s="248">
        <f t="shared" si="6"/>
        <v>0</v>
      </c>
      <c r="V7" s="248">
        <f t="shared" si="6"/>
        <v>0</v>
      </c>
      <c r="W7" s="248">
        <f t="shared" si="6"/>
        <v>0</v>
      </c>
      <c r="X7" s="248">
        <f t="shared" ref="X7:AK7" si="7">X11+X9</f>
        <v>0</v>
      </c>
      <c r="Y7" s="248">
        <f t="shared" si="7"/>
        <v>0</v>
      </c>
      <c r="Z7" s="248">
        <f t="shared" si="7"/>
        <v>0</v>
      </c>
      <c r="AA7" s="248">
        <f t="shared" si="7"/>
        <v>0</v>
      </c>
      <c r="AB7" s="248">
        <f t="shared" si="7"/>
        <v>0</v>
      </c>
      <c r="AC7" s="248">
        <f t="shared" si="7"/>
        <v>0</v>
      </c>
      <c r="AD7" s="248">
        <f t="shared" si="7"/>
        <v>0</v>
      </c>
      <c r="AE7" s="248">
        <f t="shared" si="7"/>
        <v>0</v>
      </c>
      <c r="AF7" s="248">
        <f t="shared" si="7"/>
        <v>0</v>
      </c>
      <c r="AG7" s="248">
        <f t="shared" si="7"/>
        <v>0</v>
      </c>
      <c r="AH7" s="248">
        <f t="shared" si="7"/>
        <v>0</v>
      </c>
      <c r="AI7" s="248">
        <f t="shared" si="7"/>
        <v>0</v>
      </c>
      <c r="AJ7" s="248">
        <f t="shared" si="7"/>
        <v>0</v>
      </c>
      <c r="AK7" s="248">
        <f t="shared" si="7"/>
        <v>0</v>
      </c>
      <c r="AL7" s="248">
        <f t="shared" si="6"/>
        <v>0</v>
      </c>
      <c r="AM7" s="248">
        <f t="shared" si="6"/>
        <v>0</v>
      </c>
      <c r="AN7" s="248">
        <f t="shared" si="6"/>
        <v>0</v>
      </c>
      <c r="AO7" s="248">
        <f t="shared" si="6"/>
        <v>0</v>
      </c>
      <c r="AP7" s="248">
        <f t="shared" si="6"/>
        <v>0</v>
      </c>
      <c r="AQ7" s="248">
        <f t="shared" si="6"/>
        <v>0</v>
      </c>
      <c r="AR7" s="248">
        <f t="shared" si="6"/>
        <v>0</v>
      </c>
      <c r="AS7" s="248">
        <f t="shared" si="6"/>
        <v>0</v>
      </c>
      <c r="AT7" s="248">
        <v>0</v>
      </c>
      <c r="AU7" s="248">
        <v>0</v>
      </c>
      <c r="AV7" s="248">
        <v>0</v>
      </c>
      <c r="AW7" s="248">
        <v>0</v>
      </c>
      <c r="AX7" s="248">
        <v>0</v>
      </c>
      <c r="AY7" s="248">
        <v>0</v>
      </c>
      <c r="AZ7" s="248">
        <v>0</v>
      </c>
      <c r="BA7" s="248">
        <v>0</v>
      </c>
      <c r="BB7" s="248">
        <v>0</v>
      </c>
      <c r="BC7" s="248">
        <v>0</v>
      </c>
      <c r="BD7" s="248">
        <v>0</v>
      </c>
      <c r="BE7" s="249">
        <f t="shared" si="5"/>
        <v>32</v>
      </c>
    </row>
    <row r="8" spans="1:58" x14ac:dyDescent="0.25">
      <c r="A8" s="949"/>
      <c r="B8" s="943" t="s">
        <v>46</v>
      </c>
      <c r="C8" s="982" t="s">
        <v>30</v>
      </c>
      <c r="D8" s="199" t="s">
        <v>202</v>
      </c>
      <c r="E8" s="250">
        <v>2</v>
      </c>
      <c r="F8" s="251">
        <v>2</v>
      </c>
      <c r="G8" s="251">
        <v>2</v>
      </c>
      <c r="H8" s="251">
        <v>2</v>
      </c>
      <c r="I8" s="251">
        <v>2</v>
      </c>
      <c r="J8" s="251">
        <v>2</v>
      </c>
      <c r="K8" s="251">
        <v>2</v>
      </c>
      <c r="L8" s="251">
        <v>2</v>
      </c>
      <c r="M8" s="251">
        <v>2</v>
      </c>
      <c r="N8" s="251">
        <v>2</v>
      </c>
      <c r="O8" s="251">
        <v>2</v>
      </c>
      <c r="P8" s="251">
        <v>2</v>
      </c>
      <c r="Q8" s="251">
        <v>2</v>
      </c>
      <c r="R8" s="251">
        <v>2</v>
      </c>
      <c r="S8" s="251">
        <v>2</v>
      </c>
      <c r="T8" s="251">
        <v>2</v>
      </c>
      <c r="U8" s="252">
        <v>0</v>
      </c>
      <c r="V8" s="253">
        <v>0</v>
      </c>
      <c r="W8" s="253">
        <v>0</v>
      </c>
      <c r="X8" s="254">
        <v>0</v>
      </c>
      <c r="Y8" s="254">
        <v>0</v>
      </c>
      <c r="Z8" s="255">
        <v>0</v>
      </c>
      <c r="AA8" s="255">
        <v>0</v>
      </c>
      <c r="AB8" s="255">
        <v>0</v>
      </c>
      <c r="AC8" s="255">
        <v>0</v>
      </c>
      <c r="AD8" s="255">
        <v>0</v>
      </c>
      <c r="AE8" s="254">
        <v>0</v>
      </c>
      <c r="AF8" s="254">
        <v>0</v>
      </c>
      <c r="AG8" s="255">
        <v>0</v>
      </c>
      <c r="AH8" s="255">
        <v>0</v>
      </c>
      <c r="AI8" s="254">
        <v>0</v>
      </c>
      <c r="AJ8" s="254">
        <v>0</v>
      </c>
      <c r="AK8" s="254">
        <v>0</v>
      </c>
      <c r="AL8" s="256">
        <v>0</v>
      </c>
      <c r="AM8" s="256">
        <v>0</v>
      </c>
      <c r="AN8" s="256">
        <v>0</v>
      </c>
      <c r="AO8" s="256">
        <v>0</v>
      </c>
      <c r="AP8" s="257">
        <v>0</v>
      </c>
      <c r="AQ8" s="257">
        <v>0</v>
      </c>
      <c r="AR8" s="257">
        <v>0</v>
      </c>
      <c r="AS8" s="257">
        <v>0</v>
      </c>
      <c r="AT8" s="252">
        <v>0</v>
      </c>
      <c r="AU8" s="252">
        <v>0</v>
      </c>
      <c r="AV8" s="258">
        <v>0</v>
      </c>
      <c r="AW8" s="258">
        <v>0</v>
      </c>
      <c r="AX8" s="258">
        <v>0</v>
      </c>
      <c r="AY8" s="258">
        <v>0</v>
      </c>
      <c r="AZ8" s="258">
        <v>0</v>
      </c>
      <c r="BA8" s="258">
        <v>0</v>
      </c>
      <c r="BB8" s="258">
        <v>0</v>
      </c>
      <c r="BC8" s="258">
        <v>0</v>
      </c>
      <c r="BD8" s="258">
        <v>0</v>
      </c>
      <c r="BE8" s="258">
        <f t="shared" si="5"/>
        <v>32</v>
      </c>
    </row>
    <row r="9" spans="1:58" x14ac:dyDescent="0.25">
      <c r="A9" s="949"/>
      <c r="B9" s="933"/>
      <c r="C9" s="983"/>
      <c r="D9" s="208" t="s">
        <v>203</v>
      </c>
      <c r="E9" s="259">
        <v>0</v>
      </c>
      <c r="F9" s="260">
        <v>0</v>
      </c>
      <c r="G9" s="260">
        <v>0</v>
      </c>
      <c r="H9" s="260">
        <v>0</v>
      </c>
      <c r="I9" s="260">
        <v>0</v>
      </c>
      <c r="J9" s="260">
        <v>0</v>
      </c>
      <c r="K9" s="260">
        <v>0</v>
      </c>
      <c r="L9" s="260">
        <v>0</v>
      </c>
      <c r="M9" s="260">
        <v>0</v>
      </c>
      <c r="N9" s="260">
        <v>0</v>
      </c>
      <c r="O9" s="260">
        <v>0</v>
      </c>
      <c r="P9" s="260">
        <v>0</v>
      </c>
      <c r="Q9" s="260">
        <v>0</v>
      </c>
      <c r="R9" s="260">
        <v>0</v>
      </c>
      <c r="S9" s="260">
        <v>0</v>
      </c>
      <c r="T9" s="260">
        <v>0</v>
      </c>
      <c r="U9" s="252">
        <v>0</v>
      </c>
      <c r="V9" s="253">
        <v>0</v>
      </c>
      <c r="W9" s="253">
        <v>0</v>
      </c>
      <c r="X9" s="254">
        <v>0</v>
      </c>
      <c r="Y9" s="254">
        <v>0</v>
      </c>
      <c r="Z9" s="255">
        <v>0</v>
      </c>
      <c r="AA9" s="255">
        <v>0</v>
      </c>
      <c r="AB9" s="255">
        <v>0</v>
      </c>
      <c r="AC9" s="255">
        <v>0</v>
      </c>
      <c r="AD9" s="255">
        <v>0</v>
      </c>
      <c r="AE9" s="254">
        <v>0</v>
      </c>
      <c r="AF9" s="254">
        <v>0</v>
      </c>
      <c r="AG9" s="255">
        <v>0</v>
      </c>
      <c r="AH9" s="255">
        <v>0</v>
      </c>
      <c r="AI9" s="254">
        <v>0</v>
      </c>
      <c r="AJ9" s="254">
        <v>0</v>
      </c>
      <c r="AK9" s="254">
        <v>0</v>
      </c>
      <c r="AL9" s="256">
        <v>0</v>
      </c>
      <c r="AM9" s="256">
        <v>0</v>
      </c>
      <c r="AN9" s="256">
        <v>0</v>
      </c>
      <c r="AO9" s="256">
        <v>0</v>
      </c>
      <c r="AP9" s="257">
        <v>0</v>
      </c>
      <c r="AQ9" s="257">
        <v>0</v>
      </c>
      <c r="AR9" s="257">
        <v>0</v>
      </c>
      <c r="AS9" s="257">
        <v>0</v>
      </c>
      <c r="AT9" s="261">
        <v>0</v>
      </c>
      <c r="AU9" s="261">
        <v>0</v>
      </c>
      <c r="AV9" s="262">
        <v>0</v>
      </c>
      <c r="AW9" s="262">
        <v>0</v>
      </c>
      <c r="AX9" s="262">
        <v>0</v>
      </c>
      <c r="AY9" s="262">
        <v>0</v>
      </c>
      <c r="AZ9" s="262">
        <v>0</v>
      </c>
      <c r="BA9" s="262">
        <v>0</v>
      </c>
      <c r="BB9" s="262">
        <v>0</v>
      </c>
      <c r="BC9" s="262">
        <v>0</v>
      </c>
      <c r="BD9" s="262">
        <v>0</v>
      </c>
      <c r="BE9" s="262">
        <f t="shared" si="5"/>
        <v>0</v>
      </c>
    </row>
    <row r="10" spans="1:58" x14ac:dyDescent="0.25">
      <c r="A10" s="949"/>
      <c r="B10" s="955" t="s">
        <v>47</v>
      </c>
      <c r="C10" s="982" t="s">
        <v>33</v>
      </c>
      <c r="D10" s="208" t="s">
        <v>202</v>
      </c>
      <c r="E10" s="259">
        <v>2</v>
      </c>
      <c r="F10" s="260">
        <v>2</v>
      </c>
      <c r="G10" s="260">
        <v>2</v>
      </c>
      <c r="H10" s="260">
        <v>2</v>
      </c>
      <c r="I10" s="260">
        <v>2</v>
      </c>
      <c r="J10" s="260">
        <v>2</v>
      </c>
      <c r="K10" s="260">
        <v>2</v>
      </c>
      <c r="L10" s="260">
        <v>2</v>
      </c>
      <c r="M10" s="260">
        <v>2</v>
      </c>
      <c r="N10" s="260">
        <v>2</v>
      </c>
      <c r="O10" s="260">
        <v>2</v>
      </c>
      <c r="P10" s="260">
        <v>2</v>
      </c>
      <c r="Q10" s="260">
        <v>2</v>
      </c>
      <c r="R10" s="260">
        <v>2</v>
      </c>
      <c r="S10" s="260">
        <v>2</v>
      </c>
      <c r="T10" s="260">
        <v>2</v>
      </c>
      <c r="U10" s="252">
        <v>0</v>
      </c>
      <c r="V10" s="253">
        <v>0</v>
      </c>
      <c r="W10" s="253">
        <v>0</v>
      </c>
      <c r="X10" s="254">
        <v>0</v>
      </c>
      <c r="Y10" s="254">
        <v>0</v>
      </c>
      <c r="Z10" s="255">
        <v>0</v>
      </c>
      <c r="AA10" s="255">
        <v>0</v>
      </c>
      <c r="AB10" s="255">
        <v>0</v>
      </c>
      <c r="AC10" s="255">
        <v>0</v>
      </c>
      <c r="AD10" s="255">
        <v>0</v>
      </c>
      <c r="AE10" s="254">
        <v>0</v>
      </c>
      <c r="AF10" s="254">
        <v>0</v>
      </c>
      <c r="AG10" s="255">
        <v>0</v>
      </c>
      <c r="AH10" s="255">
        <v>0</v>
      </c>
      <c r="AI10" s="254">
        <v>0</v>
      </c>
      <c r="AJ10" s="254">
        <v>0</v>
      </c>
      <c r="AK10" s="254">
        <v>0</v>
      </c>
      <c r="AL10" s="256">
        <v>0</v>
      </c>
      <c r="AM10" s="256">
        <v>0</v>
      </c>
      <c r="AN10" s="256">
        <v>0</v>
      </c>
      <c r="AO10" s="256">
        <v>0</v>
      </c>
      <c r="AP10" s="257">
        <v>0</v>
      </c>
      <c r="AQ10" s="257">
        <v>0</v>
      </c>
      <c r="AR10" s="257">
        <v>0</v>
      </c>
      <c r="AS10" s="257">
        <v>0</v>
      </c>
      <c r="AT10" s="261">
        <v>0</v>
      </c>
      <c r="AU10" s="261">
        <v>0</v>
      </c>
      <c r="AV10" s="262">
        <v>0</v>
      </c>
      <c r="AW10" s="262">
        <v>0</v>
      </c>
      <c r="AX10" s="262">
        <v>0</v>
      </c>
      <c r="AY10" s="262">
        <v>0</v>
      </c>
      <c r="AZ10" s="262">
        <v>0</v>
      </c>
      <c r="BA10" s="262">
        <v>0</v>
      </c>
      <c r="BB10" s="262">
        <v>0</v>
      </c>
      <c r="BC10" s="262">
        <v>0</v>
      </c>
      <c r="BD10" s="262">
        <v>0</v>
      </c>
      <c r="BE10" s="262">
        <f t="shared" si="5"/>
        <v>32</v>
      </c>
    </row>
    <row r="11" spans="1:58" ht="15.75" thickBot="1" x14ac:dyDescent="0.3">
      <c r="A11" s="949"/>
      <c r="B11" s="933"/>
      <c r="C11" s="984"/>
      <c r="D11" s="219" t="s">
        <v>203</v>
      </c>
      <c r="E11" s="263">
        <v>2</v>
      </c>
      <c r="F11" s="264">
        <v>2</v>
      </c>
      <c r="G11" s="263">
        <v>2</v>
      </c>
      <c r="H11" s="264">
        <v>2</v>
      </c>
      <c r="I11" s="263">
        <v>2</v>
      </c>
      <c r="J11" s="264">
        <v>2</v>
      </c>
      <c r="K11" s="263">
        <v>2</v>
      </c>
      <c r="L11" s="264">
        <v>2</v>
      </c>
      <c r="M11" s="263">
        <v>2</v>
      </c>
      <c r="N11" s="264">
        <v>2</v>
      </c>
      <c r="O11" s="263">
        <v>2</v>
      </c>
      <c r="P11" s="264">
        <v>2</v>
      </c>
      <c r="Q11" s="263">
        <v>2</v>
      </c>
      <c r="R11" s="264">
        <v>2</v>
      </c>
      <c r="S11" s="263">
        <v>2</v>
      </c>
      <c r="T11" s="264">
        <v>2</v>
      </c>
      <c r="U11" s="252">
        <v>0</v>
      </c>
      <c r="V11" s="253">
        <v>0</v>
      </c>
      <c r="W11" s="253">
        <v>0</v>
      </c>
      <c r="X11" s="254">
        <v>0</v>
      </c>
      <c r="Y11" s="254">
        <v>0</v>
      </c>
      <c r="Z11" s="255">
        <v>0</v>
      </c>
      <c r="AA11" s="255">
        <v>0</v>
      </c>
      <c r="AB11" s="255">
        <v>0</v>
      </c>
      <c r="AC11" s="255">
        <v>0</v>
      </c>
      <c r="AD11" s="255">
        <v>0</v>
      </c>
      <c r="AE11" s="254">
        <v>0</v>
      </c>
      <c r="AF11" s="254">
        <v>0</v>
      </c>
      <c r="AG11" s="255">
        <v>0</v>
      </c>
      <c r="AH11" s="255">
        <v>0</v>
      </c>
      <c r="AI11" s="254">
        <v>0</v>
      </c>
      <c r="AJ11" s="254">
        <v>0</v>
      </c>
      <c r="AK11" s="254">
        <v>0</v>
      </c>
      <c r="AL11" s="256">
        <v>0</v>
      </c>
      <c r="AM11" s="256">
        <v>0</v>
      </c>
      <c r="AN11" s="256">
        <v>0</v>
      </c>
      <c r="AO11" s="256">
        <v>0</v>
      </c>
      <c r="AP11" s="257">
        <v>0</v>
      </c>
      <c r="AQ11" s="257">
        <v>0</v>
      </c>
      <c r="AR11" s="257">
        <v>0</v>
      </c>
      <c r="AS11" s="257">
        <v>0</v>
      </c>
      <c r="AT11" s="265">
        <v>0</v>
      </c>
      <c r="AU11" s="265">
        <v>0</v>
      </c>
      <c r="AV11" s="266">
        <v>0</v>
      </c>
      <c r="AW11" s="266">
        <v>0</v>
      </c>
      <c r="AX11" s="266">
        <v>0</v>
      </c>
      <c r="AY11" s="266">
        <v>0</v>
      </c>
      <c r="AZ11" s="266">
        <v>0</v>
      </c>
      <c r="BA11" s="266">
        <v>0</v>
      </c>
      <c r="BB11" s="266">
        <v>0</v>
      </c>
      <c r="BC11" s="266">
        <v>0</v>
      </c>
      <c r="BD11" s="266">
        <v>0</v>
      </c>
      <c r="BE11" s="266">
        <f t="shared" si="5"/>
        <v>32</v>
      </c>
    </row>
    <row r="12" spans="1:58" x14ac:dyDescent="0.25">
      <c r="A12" s="949"/>
      <c r="B12" s="939" t="s">
        <v>54</v>
      </c>
      <c r="C12" s="985" t="s">
        <v>55</v>
      </c>
      <c r="D12" s="106" t="s">
        <v>202</v>
      </c>
      <c r="E12" s="246">
        <f>E14</f>
        <v>3</v>
      </c>
      <c r="F12" s="246">
        <f t="shared" ref="F12:BD13" si="8">F14</f>
        <v>3</v>
      </c>
      <c r="G12" s="246">
        <f t="shared" si="8"/>
        <v>3</v>
      </c>
      <c r="H12" s="246">
        <f t="shared" si="8"/>
        <v>3</v>
      </c>
      <c r="I12" s="246">
        <f t="shared" si="8"/>
        <v>3</v>
      </c>
      <c r="J12" s="246">
        <f t="shared" si="8"/>
        <v>3</v>
      </c>
      <c r="K12" s="246">
        <f t="shared" si="8"/>
        <v>3</v>
      </c>
      <c r="L12" s="246">
        <f t="shared" si="8"/>
        <v>3</v>
      </c>
      <c r="M12" s="246">
        <f t="shared" si="8"/>
        <v>3</v>
      </c>
      <c r="N12" s="246">
        <f t="shared" si="8"/>
        <v>3</v>
      </c>
      <c r="O12" s="246">
        <f t="shared" si="8"/>
        <v>3</v>
      </c>
      <c r="P12" s="246">
        <f t="shared" si="8"/>
        <v>3</v>
      </c>
      <c r="Q12" s="246">
        <f t="shared" si="8"/>
        <v>3</v>
      </c>
      <c r="R12" s="246">
        <f t="shared" si="8"/>
        <v>3</v>
      </c>
      <c r="S12" s="246">
        <f t="shared" si="8"/>
        <v>3</v>
      </c>
      <c r="T12" s="246">
        <f t="shared" si="8"/>
        <v>3</v>
      </c>
      <c r="U12" s="246">
        <f t="shared" si="8"/>
        <v>0</v>
      </c>
      <c r="V12" s="246">
        <f t="shared" si="8"/>
        <v>0</v>
      </c>
      <c r="W12" s="246">
        <f t="shared" si="8"/>
        <v>0</v>
      </c>
      <c r="X12" s="246">
        <f t="shared" si="8"/>
        <v>0</v>
      </c>
      <c r="Y12" s="246">
        <f t="shared" si="8"/>
        <v>0</v>
      </c>
      <c r="Z12" s="246">
        <f t="shared" si="8"/>
        <v>0</v>
      </c>
      <c r="AA12" s="246">
        <f t="shared" si="8"/>
        <v>0</v>
      </c>
      <c r="AB12" s="246">
        <f t="shared" si="8"/>
        <v>0</v>
      </c>
      <c r="AC12" s="246">
        <f t="shared" si="8"/>
        <v>0</v>
      </c>
      <c r="AD12" s="246">
        <f t="shared" si="8"/>
        <v>0</v>
      </c>
      <c r="AE12" s="246">
        <f t="shared" si="8"/>
        <v>0</v>
      </c>
      <c r="AF12" s="246">
        <f t="shared" si="8"/>
        <v>0</v>
      </c>
      <c r="AG12" s="246">
        <f t="shared" si="8"/>
        <v>0</v>
      </c>
      <c r="AH12" s="246">
        <f t="shared" si="8"/>
        <v>0</v>
      </c>
      <c r="AI12" s="246">
        <f t="shared" si="8"/>
        <v>0</v>
      </c>
      <c r="AJ12" s="246">
        <f t="shared" si="8"/>
        <v>0</v>
      </c>
      <c r="AK12" s="246">
        <f t="shared" si="8"/>
        <v>0</v>
      </c>
      <c r="AL12" s="246">
        <f t="shared" si="8"/>
        <v>0</v>
      </c>
      <c r="AM12" s="246">
        <f t="shared" si="8"/>
        <v>0</v>
      </c>
      <c r="AN12" s="246">
        <f t="shared" si="8"/>
        <v>0</v>
      </c>
      <c r="AO12" s="246">
        <f t="shared" si="8"/>
        <v>0</v>
      </c>
      <c r="AP12" s="246">
        <f t="shared" si="8"/>
        <v>0</v>
      </c>
      <c r="AQ12" s="246">
        <f t="shared" si="8"/>
        <v>0</v>
      </c>
      <c r="AR12" s="246">
        <f t="shared" si="8"/>
        <v>0</v>
      </c>
      <c r="AS12" s="246">
        <f t="shared" si="8"/>
        <v>0</v>
      </c>
      <c r="AT12" s="246">
        <f t="shared" si="8"/>
        <v>0</v>
      </c>
      <c r="AU12" s="246">
        <f t="shared" si="8"/>
        <v>0</v>
      </c>
      <c r="AV12" s="246">
        <f t="shared" si="8"/>
        <v>0</v>
      </c>
      <c r="AW12" s="246">
        <f t="shared" si="8"/>
        <v>0</v>
      </c>
      <c r="AX12" s="246">
        <f t="shared" si="8"/>
        <v>0</v>
      </c>
      <c r="AY12" s="246">
        <f t="shared" si="8"/>
        <v>0</v>
      </c>
      <c r="AZ12" s="246">
        <f t="shared" si="8"/>
        <v>0</v>
      </c>
      <c r="BA12" s="246">
        <f t="shared" si="8"/>
        <v>0</v>
      </c>
      <c r="BB12" s="246">
        <f t="shared" si="8"/>
        <v>0</v>
      </c>
      <c r="BC12" s="246">
        <f t="shared" si="8"/>
        <v>0</v>
      </c>
      <c r="BD12" s="246">
        <f t="shared" si="8"/>
        <v>0</v>
      </c>
      <c r="BE12" s="267">
        <f>BE14</f>
        <v>48</v>
      </c>
    </row>
    <row r="13" spans="1:58" ht="15.75" thickBot="1" x14ac:dyDescent="0.3">
      <c r="A13" s="949"/>
      <c r="B13" s="940"/>
      <c r="C13" s="986"/>
      <c r="D13" s="194" t="s">
        <v>203</v>
      </c>
      <c r="E13" s="248">
        <f>E15</f>
        <v>2</v>
      </c>
      <c r="F13" s="248">
        <f t="shared" si="8"/>
        <v>1</v>
      </c>
      <c r="G13" s="248">
        <f t="shared" si="8"/>
        <v>2</v>
      </c>
      <c r="H13" s="248">
        <f t="shared" si="8"/>
        <v>1</v>
      </c>
      <c r="I13" s="248">
        <f t="shared" si="8"/>
        <v>2</v>
      </c>
      <c r="J13" s="248">
        <f t="shared" si="8"/>
        <v>1</v>
      </c>
      <c r="K13" s="248">
        <f t="shared" si="8"/>
        <v>2</v>
      </c>
      <c r="L13" s="248">
        <f t="shared" si="8"/>
        <v>1</v>
      </c>
      <c r="M13" s="248">
        <f t="shared" si="8"/>
        <v>2</v>
      </c>
      <c r="N13" s="248">
        <f t="shared" si="8"/>
        <v>1</v>
      </c>
      <c r="O13" s="248">
        <f t="shared" si="8"/>
        <v>2</v>
      </c>
      <c r="P13" s="248">
        <f t="shared" si="8"/>
        <v>1</v>
      </c>
      <c r="Q13" s="248">
        <f t="shared" si="8"/>
        <v>2</v>
      </c>
      <c r="R13" s="248">
        <f t="shared" si="8"/>
        <v>1</v>
      </c>
      <c r="S13" s="248">
        <f t="shared" si="8"/>
        <v>2</v>
      </c>
      <c r="T13" s="248">
        <f t="shared" si="8"/>
        <v>1</v>
      </c>
      <c r="U13" s="248">
        <f t="shared" si="8"/>
        <v>0</v>
      </c>
      <c r="V13" s="248">
        <f t="shared" si="8"/>
        <v>0</v>
      </c>
      <c r="W13" s="248">
        <f t="shared" si="8"/>
        <v>0</v>
      </c>
      <c r="X13" s="248">
        <f t="shared" si="8"/>
        <v>0</v>
      </c>
      <c r="Y13" s="248">
        <f t="shared" si="8"/>
        <v>0</v>
      </c>
      <c r="Z13" s="248">
        <f t="shared" si="8"/>
        <v>0</v>
      </c>
      <c r="AA13" s="248">
        <f t="shared" si="8"/>
        <v>0</v>
      </c>
      <c r="AB13" s="248">
        <f t="shared" si="8"/>
        <v>0</v>
      </c>
      <c r="AC13" s="248">
        <f t="shared" si="8"/>
        <v>0</v>
      </c>
      <c r="AD13" s="248">
        <f t="shared" si="8"/>
        <v>0</v>
      </c>
      <c r="AE13" s="248">
        <f t="shared" si="8"/>
        <v>0</v>
      </c>
      <c r="AF13" s="248">
        <f t="shared" si="8"/>
        <v>0</v>
      </c>
      <c r="AG13" s="248">
        <f t="shared" si="8"/>
        <v>0</v>
      </c>
      <c r="AH13" s="248">
        <f t="shared" si="8"/>
        <v>0</v>
      </c>
      <c r="AI13" s="248">
        <f t="shared" si="8"/>
        <v>0</v>
      </c>
      <c r="AJ13" s="248">
        <f t="shared" si="8"/>
        <v>0</v>
      </c>
      <c r="AK13" s="248">
        <f t="shared" si="8"/>
        <v>0</v>
      </c>
      <c r="AL13" s="248">
        <f t="shared" si="8"/>
        <v>0</v>
      </c>
      <c r="AM13" s="248">
        <f t="shared" si="8"/>
        <v>0</v>
      </c>
      <c r="AN13" s="248">
        <f t="shared" si="8"/>
        <v>0</v>
      </c>
      <c r="AO13" s="248">
        <f t="shared" si="8"/>
        <v>0</v>
      </c>
      <c r="AP13" s="248">
        <f t="shared" si="8"/>
        <v>0</v>
      </c>
      <c r="AQ13" s="248">
        <f t="shared" si="8"/>
        <v>0</v>
      </c>
      <c r="AR13" s="248">
        <f t="shared" si="8"/>
        <v>0</v>
      </c>
      <c r="AS13" s="248">
        <f t="shared" si="8"/>
        <v>0</v>
      </c>
      <c r="AT13" s="248">
        <f t="shared" si="8"/>
        <v>0</v>
      </c>
      <c r="AU13" s="248">
        <f t="shared" si="8"/>
        <v>0</v>
      </c>
      <c r="AV13" s="248">
        <f t="shared" si="8"/>
        <v>0</v>
      </c>
      <c r="AW13" s="248">
        <f t="shared" si="8"/>
        <v>0</v>
      </c>
      <c r="AX13" s="248">
        <f t="shared" si="8"/>
        <v>0</v>
      </c>
      <c r="AY13" s="248">
        <f t="shared" si="8"/>
        <v>0</v>
      </c>
      <c r="AZ13" s="248">
        <f t="shared" si="8"/>
        <v>0</v>
      </c>
      <c r="BA13" s="248">
        <f t="shared" si="8"/>
        <v>0</v>
      </c>
      <c r="BB13" s="248">
        <f t="shared" si="8"/>
        <v>0</v>
      </c>
      <c r="BC13" s="248">
        <f t="shared" si="8"/>
        <v>0</v>
      </c>
      <c r="BD13" s="248">
        <f t="shared" si="8"/>
        <v>0</v>
      </c>
      <c r="BE13" s="268">
        <f>BE15</f>
        <v>24</v>
      </c>
    </row>
    <row r="14" spans="1:58" x14ac:dyDescent="0.25">
      <c r="A14" s="949"/>
      <c r="B14" s="933" t="s">
        <v>74</v>
      </c>
      <c r="C14" s="984" t="s">
        <v>73</v>
      </c>
      <c r="D14" s="208" t="s">
        <v>202</v>
      </c>
      <c r="E14" s="269">
        <v>3</v>
      </c>
      <c r="F14" s="270">
        <v>3</v>
      </c>
      <c r="G14" s="270">
        <v>3</v>
      </c>
      <c r="H14" s="270">
        <v>3</v>
      </c>
      <c r="I14" s="270">
        <v>3</v>
      </c>
      <c r="J14" s="270">
        <v>3</v>
      </c>
      <c r="K14" s="270">
        <v>3</v>
      </c>
      <c r="L14" s="270">
        <v>3</v>
      </c>
      <c r="M14" s="270">
        <v>3</v>
      </c>
      <c r="N14" s="270">
        <v>3</v>
      </c>
      <c r="O14" s="270">
        <v>3</v>
      </c>
      <c r="P14" s="270">
        <v>3</v>
      </c>
      <c r="Q14" s="270">
        <v>3</v>
      </c>
      <c r="R14" s="270">
        <v>3</v>
      </c>
      <c r="S14" s="270">
        <v>3</v>
      </c>
      <c r="T14" s="270">
        <v>3</v>
      </c>
      <c r="U14" s="252">
        <v>0</v>
      </c>
      <c r="V14" s="271">
        <v>0</v>
      </c>
      <c r="W14" s="271">
        <v>0</v>
      </c>
      <c r="X14" s="272">
        <v>0</v>
      </c>
      <c r="Y14" s="272">
        <v>0</v>
      </c>
      <c r="Z14" s="273">
        <v>0</v>
      </c>
      <c r="AA14" s="273">
        <v>0</v>
      </c>
      <c r="AB14" s="273">
        <v>0</v>
      </c>
      <c r="AC14" s="273">
        <v>0</v>
      </c>
      <c r="AD14" s="273">
        <v>0</v>
      </c>
      <c r="AE14" s="272">
        <v>0</v>
      </c>
      <c r="AF14" s="272">
        <v>0</v>
      </c>
      <c r="AG14" s="273">
        <v>0</v>
      </c>
      <c r="AH14" s="273">
        <v>0</v>
      </c>
      <c r="AI14" s="272">
        <v>0</v>
      </c>
      <c r="AJ14" s="272">
        <v>0</v>
      </c>
      <c r="AK14" s="272">
        <v>0</v>
      </c>
      <c r="AL14" s="274">
        <v>0</v>
      </c>
      <c r="AM14" s="274">
        <v>0</v>
      </c>
      <c r="AN14" s="274">
        <v>0</v>
      </c>
      <c r="AO14" s="274">
        <v>0</v>
      </c>
      <c r="AP14" s="275">
        <v>0</v>
      </c>
      <c r="AQ14" s="275">
        <v>0</v>
      </c>
      <c r="AR14" s="275">
        <v>0</v>
      </c>
      <c r="AS14" s="275">
        <v>0</v>
      </c>
      <c r="AT14" s="261">
        <v>0</v>
      </c>
      <c r="AU14" s="261">
        <v>0</v>
      </c>
      <c r="AV14" s="262">
        <v>0</v>
      </c>
      <c r="AW14" s="262">
        <v>0</v>
      </c>
      <c r="AX14" s="262">
        <v>0</v>
      </c>
      <c r="AY14" s="262">
        <v>0</v>
      </c>
      <c r="AZ14" s="262">
        <v>0</v>
      </c>
      <c r="BA14" s="262">
        <v>0</v>
      </c>
      <c r="BB14" s="262">
        <v>0</v>
      </c>
      <c r="BC14" s="262">
        <v>0</v>
      </c>
      <c r="BD14" s="262">
        <v>0</v>
      </c>
      <c r="BE14" s="262">
        <f t="shared" ref="BE14:BE35" si="9">SUM(E14:BD14)</f>
        <v>48</v>
      </c>
    </row>
    <row r="15" spans="1:58" ht="15.75" thickBot="1" x14ac:dyDescent="0.3">
      <c r="A15" s="949"/>
      <c r="B15" s="943"/>
      <c r="C15" s="982"/>
      <c r="D15" s="208" t="s">
        <v>203</v>
      </c>
      <c r="E15" s="269">
        <v>2</v>
      </c>
      <c r="F15" s="270">
        <v>1</v>
      </c>
      <c r="G15" s="270">
        <v>2</v>
      </c>
      <c r="H15" s="270">
        <v>1</v>
      </c>
      <c r="I15" s="270">
        <v>2</v>
      </c>
      <c r="J15" s="270">
        <v>1</v>
      </c>
      <c r="K15" s="270">
        <v>2</v>
      </c>
      <c r="L15" s="270">
        <v>1</v>
      </c>
      <c r="M15" s="270">
        <v>2</v>
      </c>
      <c r="N15" s="270">
        <v>1</v>
      </c>
      <c r="O15" s="270">
        <v>2</v>
      </c>
      <c r="P15" s="270">
        <v>1</v>
      </c>
      <c r="Q15" s="270">
        <v>2</v>
      </c>
      <c r="R15" s="270">
        <v>1</v>
      </c>
      <c r="S15" s="270">
        <v>2</v>
      </c>
      <c r="T15" s="270">
        <v>1</v>
      </c>
      <c r="U15" s="252">
        <v>0</v>
      </c>
      <c r="V15" s="271">
        <v>0</v>
      </c>
      <c r="W15" s="271">
        <v>0</v>
      </c>
      <c r="X15" s="272">
        <v>0</v>
      </c>
      <c r="Y15" s="272">
        <v>0</v>
      </c>
      <c r="Z15" s="273">
        <v>0</v>
      </c>
      <c r="AA15" s="273">
        <v>0</v>
      </c>
      <c r="AB15" s="273">
        <v>0</v>
      </c>
      <c r="AC15" s="273">
        <v>0</v>
      </c>
      <c r="AD15" s="273">
        <v>0</v>
      </c>
      <c r="AE15" s="272">
        <v>0</v>
      </c>
      <c r="AF15" s="272">
        <v>0</v>
      </c>
      <c r="AG15" s="273">
        <v>0</v>
      </c>
      <c r="AH15" s="273">
        <v>0</v>
      </c>
      <c r="AI15" s="272">
        <v>0</v>
      </c>
      <c r="AJ15" s="272">
        <v>0</v>
      </c>
      <c r="AK15" s="272">
        <v>0</v>
      </c>
      <c r="AL15" s="276">
        <v>0</v>
      </c>
      <c r="AM15" s="276">
        <v>0</v>
      </c>
      <c r="AN15" s="276">
        <v>0</v>
      </c>
      <c r="AO15" s="276">
        <v>0</v>
      </c>
      <c r="AP15" s="277">
        <v>0</v>
      </c>
      <c r="AQ15" s="277">
        <v>0</v>
      </c>
      <c r="AR15" s="277">
        <v>0</v>
      </c>
      <c r="AS15" s="277">
        <v>0</v>
      </c>
      <c r="AT15" s="261">
        <v>0</v>
      </c>
      <c r="AU15" s="261">
        <v>0</v>
      </c>
      <c r="AV15" s="262">
        <v>0</v>
      </c>
      <c r="AW15" s="262">
        <v>0</v>
      </c>
      <c r="AX15" s="262">
        <v>0</v>
      </c>
      <c r="AY15" s="262">
        <v>0</v>
      </c>
      <c r="AZ15" s="262">
        <v>0</v>
      </c>
      <c r="BA15" s="262">
        <v>0</v>
      </c>
      <c r="BB15" s="262">
        <v>0</v>
      </c>
      <c r="BC15" s="262">
        <v>0</v>
      </c>
      <c r="BD15" s="262">
        <v>0</v>
      </c>
      <c r="BE15" s="262">
        <f t="shared" si="9"/>
        <v>24</v>
      </c>
    </row>
    <row r="16" spans="1:58" x14ac:dyDescent="0.25">
      <c r="A16" s="949"/>
      <c r="B16" s="939" t="s">
        <v>81</v>
      </c>
      <c r="C16" s="985" t="s">
        <v>82</v>
      </c>
      <c r="D16" s="106" t="s">
        <v>202</v>
      </c>
      <c r="E16" s="246">
        <f>E18+E28+E32+E36+E38+E40+E42+E44</f>
        <v>29</v>
      </c>
      <c r="F16" s="246">
        <f t="shared" ref="F16:BD17" si="10">F18+F28+F32+F36+F38+F40+F42+F44</f>
        <v>29</v>
      </c>
      <c r="G16" s="246">
        <f t="shared" si="10"/>
        <v>29</v>
      </c>
      <c r="H16" s="246">
        <f t="shared" si="10"/>
        <v>29</v>
      </c>
      <c r="I16" s="246">
        <f t="shared" si="10"/>
        <v>29</v>
      </c>
      <c r="J16" s="246">
        <f t="shared" si="10"/>
        <v>29</v>
      </c>
      <c r="K16" s="246">
        <f t="shared" si="10"/>
        <v>29</v>
      </c>
      <c r="L16" s="246">
        <f t="shared" si="10"/>
        <v>29</v>
      </c>
      <c r="M16" s="246">
        <f t="shared" si="10"/>
        <v>29</v>
      </c>
      <c r="N16" s="246">
        <f t="shared" si="10"/>
        <v>29</v>
      </c>
      <c r="O16" s="246">
        <f t="shared" si="10"/>
        <v>29</v>
      </c>
      <c r="P16" s="246">
        <f t="shared" si="10"/>
        <v>29</v>
      </c>
      <c r="Q16" s="246">
        <f t="shared" si="10"/>
        <v>29</v>
      </c>
      <c r="R16" s="246">
        <f t="shared" si="10"/>
        <v>29</v>
      </c>
      <c r="S16" s="246">
        <f t="shared" si="10"/>
        <v>29</v>
      </c>
      <c r="T16" s="246">
        <f t="shared" si="10"/>
        <v>29</v>
      </c>
      <c r="U16" s="246">
        <f t="shared" si="10"/>
        <v>0</v>
      </c>
      <c r="V16" s="246">
        <f t="shared" si="10"/>
        <v>0</v>
      </c>
      <c r="W16" s="246">
        <f t="shared" si="10"/>
        <v>0</v>
      </c>
      <c r="X16" s="246">
        <f t="shared" si="10"/>
        <v>36</v>
      </c>
      <c r="Y16" s="246">
        <f t="shared" si="10"/>
        <v>36</v>
      </c>
      <c r="Z16" s="246">
        <f t="shared" si="10"/>
        <v>36</v>
      </c>
      <c r="AA16" s="246">
        <f t="shared" si="10"/>
        <v>36</v>
      </c>
      <c r="AB16" s="246">
        <f t="shared" si="10"/>
        <v>36</v>
      </c>
      <c r="AC16" s="246">
        <f t="shared" si="10"/>
        <v>36</v>
      </c>
      <c r="AD16" s="246">
        <f t="shared" si="10"/>
        <v>36</v>
      </c>
      <c r="AE16" s="246">
        <f t="shared" si="10"/>
        <v>36</v>
      </c>
      <c r="AF16" s="246">
        <f t="shared" si="10"/>
        <v>36</v>
      </c>
      <c r="AG16" s="246">
        <f t="shared" si="10"/>
        <v>36</v>
      </c>
      <c r="AH16" s="246">
        <f t="shared" si="10"/>
        <v>36</v>
      </c>
      <c r="AI16" s="246">
        <f t="shared" si="10"/>
        <v>36</v>
      </c>
      <c r="AJ16" s="246">
        <f t="shared" si="10"/>
        <v>36</v>
      </c>
      <c r="AK16" s="246">
        <f t="shared" si="10"/>
        <v>36</v>
      </c>
      <c r="AL16" s="246">
        <f t="shared" si="10"/>
        <v>0</v>
      </c>
      <c r="AM16" s="246">
        <f t="shared" si="10"/>
        <v>0</v>
      </c>
      <c r="AN16" s="246">
        <f t="shared" si="10"/>
        <v>0</v>
      </c>
      <c r="AO16" s="246">
        <f t="shared" si="10"/>
        <v>0</v>
      </c>
      <c r="AP16" s="246">
        <f t="shared" si="10"/>
        <v>0</v>
      </c>
      <c r="AQ16" s="246">
        <f t="shared" si="10"/>
        <v>0</v>
      </c>
      <c r="AR16" s="246">
        <f t="shared" si="10"/>
        <v>0</v>
      </c>
      <c r="AS16" s="246">
        <f t="shared" si="10"/>
        <v>0</v>
      </c>
      <c r="AT16" s="246">
        <f t="shared" si="10"/>
        <v>0</v>
      </c>
      <c r="AU16" s="246">
        <f t="shared" si="10"/>
        <v>0</v>
      </c>
      <c r="AV16" s="246">
        <f t="shared" si="10"/>
        <v>0</v>
      </c>
      <c r="AW16" s="246">
        <f t="shared" si="10"/>
        <v>0</v>
      </c>
      <c r="AX16" s="246">
        <f t="shared" si="10"/>
        <v>0</v>
      </c>
      <c r="AY16" s="246">
        <f t="shared" si="10"/>
        <v>0</v>
      </c>
      <c r="AZ16" s="246">
        <f t="shared" si="10"/>
        <v>0</v>
      </c>
      <c r="BA16" s="246">
        <f t="shared" si="10"/>
        <v>0</v>
      </c>
      <c r="BB16" s="246">
        <f t="shared" si="10"/>
        <v>0</v>
      </c>
      <c r="BC16" s="246">
        <f t="shared" si="10"/>
        <v>0</v>
      </c>
      <c r="BD16" s="246">
        <f t="shared" si="10"/>
        <v>0</v>
      </c>
      <c r="BE16" s="247">
        <f t="shared" si="9"/>
        <v>968</v>
      </c>
    </row>
    <row r="17" spans="1:57" ht="15.75" thickBot="1" x14ac:dyDescent="0.3">
      <c r="A17" s="949"/>
      <c r="B17" s="940"/>
      <c r="C17" s="987"/>
      <c r="D17" s="194" t="s">
        <v>203</v>
      </c>
      <c r="E17" s="248">
        <f>E19+E29+E33+E37+E39+E41+E43+E45</f>
        <v>14</v>
      </c>
      <c r="F17" s="248">
        <f t="shared" si="10"/>
        <v>15</v>
      </c>
      <c r="G17" s="248">
        <f t="shared" si="10"/>
        <v>14</v>
      </c>
      <c r="H17" s="248">
        <f t="shared" si="10"/>
        <v>15</v>
      </c>
      <c r="I17" s="248">
        <f t="shared" si="10"/>
        <v>14</v>
      </c>
      <c r="J17" s="248">
        <f t="shared" si="10"/>
        <v>15</v>
      </c>
      <c r="K17" s="248">
        <f t="shared" si="10"/>
        <v>14</v>
      </c>
      <c r="L17" s="248">
        <f t="shared" si="10"/>
        <v>15</v>
      </c>
      <c r="M17" s="248">
        <f t="shared" si="10"/>
        <v>14</v>
      </c>
      <c r="N17" s="248">
        <f t="shared" si="10"/>
        <v>15</v>
      </c>
      <c r="O17" s="248">
        <f t="shared" si="10"/>
        <v>14</v>
      </c>
      <c r="P17" s="248">
        <f t="shared" si="10"/>
        <v>15</v>
      </c>
      <c r="Q17" s="248">
        <f t="shared" si="10"/>
        <v>14</v>
      </c>
      <c r="R17" s="248">
        <f t="shared" si="10"/>
        <v>15</v>
      </c>
      <c r="S17" s="248">
        <f t="shared" si="10"/>
        <v>14</v>
      </c>
      <c r="T17" s="248">
        <f t="shared" si="10"/>
        <v>15</v>
      </c>
      <c r="U17" s="248">
        <f t="shared" si="10"/>
        <v>0</v>
      </c>
      <c r="V17" s="248">
        <f t="shared" si="10"/>
        <v>0</v>
      </c>
      <c r="W17" s="248">
        <f t="shared" si="10"/>
        <v>0</v>
      </c>
      <c r="X17" s="248">
        <f t="shared" si="10"/>
        <v>0</v>
      </c>
      <c r="Y17" s="248">
        <f t="shared" si="10"/>
        <v>0</v>
      </c>
      <c r="Z17" s="248">
        <f t="shared" si="10"/>
        <v>0</v>
      </c>
      <c r="AA17" s="248">
        <f t="shared" si="10"/>
        <v>0</v>
      </c>
      <c r="AB17" s="248">
        <f t="shared" si="10"/>
        <v>0</v>
      </c>
      <c r="AC17" s="248">
        <f t="shared" si="10"/>
        <v>0</v>
      </c>
      <c r="AD17" s="248">
        <f t="shared" si="10"/>
        <v>0</v>
      </c>
      <c r="AE17" s="248">
        <f t="shared" si="10"/>
        <v>0</v>
      </c>
      <c r="AF17" s="248">
        <f t="shared" si="10"/>
        <v>0</v>
      </c>
      <c r="AG17" s="248">
        <f t="shared" si="10"/>
        <v>0</v>
      </c>
      <c r="AH17" s="248">
        <f t="shared" si="10"/>
        <v>0</v>
      </c>
      <c r="AI17" s="248">
        <f t="shared" si="10"/>
        <v>0</v>
      </c>
      <c r="AJ17" s="248">
        <f t="shared" si="10"/>
        <v>0</v>
      </c>
      <c r="AK17" s="248">
        <f t="shared" si="10"/>
        <v>0</v>
      </c>
      <c r="AL17" s="248">
        <f t="shared" si="10"/>
        <v>0</v>
      </c>
      <c r="AM17" s="248">
        <f t="shared" si="10"/>
        <v>0</v>
      </c>
      <c r="AN17" s="248">
        <f t="shared" si="10"/>
        <v>0</v>
      </c>
      <c r="AO17" s="248">
        <f t="shared" si="10"/>
        <v>0</v>
      </c>
      <c r="AP17" s="248">
        <f t="shared" si="10"/>
        <v>0</v>
      </c>
      <c r="AQ17" s="248">
        <f t="shared" si="10"/>
        <v>0</v>
      </c>
      <c r="AR17" s="248">
        <f t="shared" si="10"/>
        <v>0</v>
      </c>
      <c r="AS17" s="248">
        <f t="shared" si="10"/>
        <v>0</v>
      </c>
      <c r="AT17" s="248">
        <f t="shared" si="10"/>
        <v>0</v>
      </c>
      <c r="AU17" s="248">
        <f t="shared" si="10"/>
        <v>0</v>
      </c>
      <c r="AV17" s="248">
        <f t="shared" si="10"/>
        <v>0</v>
      </c>
      <c r="AW17" s="248">
        <f t="shared" si="10"/>
        <v>0</v>
      </c>
      <c r="AX17" s="248">
        <f t="shared" si="10"/>
        <v>0</v>
      </c>
      <c r="AY17" s="248">
        <f t="shared" si="10"/>
        <v>0</v>
      </c>
      <c r="AZ17" s="248">
        <f t="shared" si="10"/>
        <v>0</v>
      </c>
      <c r="BA17" s="248">
        <f t="shared" si="10"/>
        <v>0</v>
      </c>
      <c r="BB17" s="248">
        <f t="shared" si="10"/>
        <v>0</v>
      </c>
      <c r="BC17" s="248">
        <f t="shared" si="10"/>
        <v>0</v>
      </c>
      <c r="BD17" s="248">
        <f t="shared" si="10"/>
        <v>0</v>
      </c>
      <c r="BE17" s="249">
        <f t="shared" si="9"/>
        <v>232</v>
      </c>
    </row>
    <row r="18" spans="1:57" x14ac:dyDescent="0.25">
      <c r="A18" s="949"/>
      <c r="B18" s="934" t="s">
        <v>83</v>
      </c>
      <c r="C18" s="944" t="s">
        <v>84</v>
      </c>
      <c r="D18" s="199" t="s">
        <v>202</v>
      </c>
      <c r="E18" s="278">
        <f>SUM(E20,E22,E24,E26)</f>
        <v>23</v>
      </c>
      <c r="F18" s="278">
        <f t="shared" ref="F18:T19" si="11">SUM(F20,F22,F24,F26)</f>
        <v>21</v>
      </c>
      <c r="G18" s="278">
        <f t="shared" si="11"/>
        <v>23</v>
      </c>
      <c r="H18" s="278">
        <f t="shared" si="11"/>
        <v>21</v>
      </c>
      <c r="I18" s="278">
        <f t="shared" si="11"/>
        <v>23</v>
      </c>
      <c r="J18" s="278">
        <f t="shared" si="11"/>
        <v>21</v>
      </c>
      <c r="K18" s="278">
        <f t="shared" si="11"/>
        <v>23</v>
      </c>
      <c r="L18" s="278">
        <f t="shared" si="11"/>
        <v>21</v>
      </c>
      <c r="M18" s="278">
        <f t="shared" si="11"/>
        <v>23</v>
      </c>
      <c r="N18" s="278">
        <f t="shared" si="11"/>
        <v>21</v>
      </c>
      <c r="O18" s="278">
        <f t="shared" si="11"/>
        <v>23</v>
      </c>
      <c r="P18" s="278">
        <f t="shared" si="11"/>
        <v>21</v>
      </c>
      <c r="Q18" s="278">
        <f t="shared" si="11"/>
        <v>23</v>
      </c>
      <c r="R18" s="278">
        <f t="shared" si="11"/>
        <v>23</v>
      </c>
      <c r="S18" s="278">
        <f t="shared" si="11"/>
        <v>23</v>
      </c>
      <c r="T18" s="278">
        <f t="shared" si="11"/>
        <v>23</v>
      </c>
      <c r="U18" s="279">
        <f t="shared" ref="U18:U19" si="12">SUM(U20,U22)</f>
        <v>0</v>
      </c>
      <c r="V18" s="280">
        <v>0</v>
      </c>
      <c r="W18" s="253">
        <v>0</v>
      </c>
      <c r="X18" s="254">
        <v>0</v>
      </c>
      <c r="Y18" s="254">
        <v>0</v>
      </c>
      <c r="Z18" s="255">
        <v>0</v>
      </c>
      <c r="AA18" s="255">
        <v>0</v>
      </c>
      <c r="AB18" s="255">
        <v>0</v>
      </c>
      <c r="AC18" s="255">
        <v>0</v>
      </c>
      <c r="AD18" s="255">
        <v>0</v>
      </c>
      <c r="AE18" s="254">
        <v>0</v>
      </c>
      <c r="AF18" s="254">
        <v>0</v>
      </c>
      <c r="AG18" s="255">
        <v>0</v>
      </c>
      <c r="AH18" s="255">
        <v>0</v>
      </c>
      <c r="AI18" s="254">
        <v>0</v>
      </c>
      <c r="AJ18" s="254">
        <v>0</v>
      </c>
      <c r="AK18" s="254">
        <v>0</v>
      </c>
      <c r="AL18" s="274">
        <v>0</v>
      </c>
      <c r="AM18" s="274">
        <v>0</v>
      </c>
      <c r="AN18" s="274">
        <v>0</v>
      </c>
      <c r="AO18" s="274">
        <v>0</v>
      </c>
      <c r="AP18" s="275">
        <v>0</v>
      </c>
      <c r="AQ18" s="275">
        <v>0</v>
      </c>
      <c r="AR18" s="275">
        <v>0</v>
      </c>
      <c r="AS18" s="275">
        <v>0</v>
      </c>
      <c r="AT18" s="252">
        <v>0</v>
      </c>
      <c r="AU18" s="252">
        <v>0</v>
      </c>
      <c r="AV18" s="258">
        <v>0</v>
      </c>
      <c r="AW18" s="258">
        <v>0</v>
      </c>
      <c r="AX18" s="258">
        <v>0</v>
      </c>
      <c r="AY18" s="258">
        <v>0</v>
      </c>
      <c r="AZ18" s="258">
        <v>0</v>
      </c>
      <c r="BA18" s="258">
        <v>0</v>
      </c>
      <c r="BB18" s="258">
        <v>0</v>
      </c>
      <c r="BC18" s="258">
        <v>0</v>
      </c>
      <c r="BD18" s="258">
        <v>0</v>
      </c>
      <c r="BE18" s="258">
        <f t="shared" si="9"/>
        <v>356</v>
      </c>
    </row>
    <row r="19" spans="1:57" ht="31.5" customHeight="1" x14ac:dyDescent="0.25">
      <c r="A19" s="949"/>
      <c r="B19" s="943"/>
      <c r="C19" s="945"/>
      <c r="D19" s="208" t="s">
        <v>203</v>
      </c>
      <c r="E19" s="281">
        <f>SUM(E21,E23,E25,E27)</f>
        <v>12</v>
      </c>
      <c r="F19" s="281">
        <f t="shared" si="11"/>
        <v>11</v>
      </c>
      <c r="G19" s="281">
        <f t="shared" si="11"/>
        <v>11</v>
      </c>
      <c r="H19" s="281">
        <f t="shared" si="11"/>
        <v>11</v>
      </c>
      <c r="I19" s="281">
        <f t="shared" si="11"/>
        <v>11</v>
      </c>
      <c r="J19" s="281">
        <f t="shared" si="11"/>
        <v>11</v>
      </c>
      <c r="K19" s="281">
        <f t="shared" si="11"/>
        <v>11</v>
      </c>
      <c r="L19" s="281">
        <f t="shared" si="11"/>
        <v>10</v>
      </c>
      <c r="M19" s="281">
        <f t="shared" si="11"/>
        <v>11</v>
      </c>
      <c r="N19" s="281">
        <f t="shared" si="11"/>
        <v>11</v>
      </c>
      <c r="O19" s="281">
        <f t="shared" si="11"/>
        <v>12</v>
      </c>
      <c r="P19" s="281">
        <f t="shared" si="11"/>
        <v>10</v>
      </c>
      <c r="Q19" s="281">
        <f t="shared" si="11"/>
        <v>12</v>
      </c>
      <c r="R19" s="281">
        <f t="shared" si="11"/>
        <v>10</v>
      </c>
      <c r="S19" s="281">
        <f t="shared" si="11"/>
        <v>13</v>
      </c>
      <c r="T19" s="281">
        <f t="shared" si="11"/>
        <v>11</v>
      </c>
      <c r="U19" s="282">
        <f t="shared" si="12"/>
        <v>0</v>
      </c>
      <c r="V19" s="280">
        <v>0</v>
      </c>
      <c r="W19" s="253">
        <v>0</v>
      </c>
      <c r="X19" s="283">
        <v>0</v>
      </c>
      <c r="Y19" s="283">
        <v>0</v>
      </c>
      <c r="Z19" s="284">
        <v>0</v>
      </c>
      <c r="AA19" s="284">
        <v>0</v>
      </c>
      <c r="AB19" s="284">
        <v>0</v>
      </c>
      <c r="AC19" s="284">
        <v>0</v>
      </c>
      <c r="AD19" s="284">
        <v>0</v>
      </c>
      <c r="AE19" s="283">
        <v>0</v>
      </c>
      <c r="AF19" s="283">
        <v>0</v>
      </c>
      <c r="AG19" s="284">
        <v>0</v>
      </c>
      <c r="AH19" s="284">
        <v>0</v>
      </c>
      <c r="AI19" s="283">
        <v>0</v>
      </c>
      <c r="AJ19" s="283">
        <v>0</v>
      </c>
      <c r="AK19" s="283">
        <v>0</v>
      </c>
      <c r="AL19" s="276">
        <v>0</v>
      </c>
      <c r="AM19" s="276">
        <v>0</v>
      </c>
      <c r="AN19" s="276">
        <v>0</v>
      </c>
      <c r="AO19" s="276">
        <v>0</v>
      </c>
      <c r="AP19" s="277">
        <v>0</v>
      </c>
      <c r="AQ19" s="277">
        <v>0</v>
      </c>
      <c r="AR19" s="277">
        <v>0</v>
      </c>
      <c r="AS19" s="277">
        <v>0</v>
      </c>
      <c r="AT19" s="261">
        <v>0</v>
      </c>
      <c r="AU19" s="261">
        <v>0</v>
      </c>
      <c r="AV19" s="262">
        <v>0</v>
      </c>
      <c r="AW19" s="262">
        <v>0</v>
      </c>
      <c r="AX19" s="262">
        <v>0</v>
      </c>
      <c r="AY19" s="262">
        <v>0</v>
      </c>
      <c r="AZ19" s="262">
        <v>0</v>
      </c>
      <c r="BA19" s="262">
        <v>0</v>
      </c>
      <c r="BB19" s="262">
        <v>0</v>
      </c>
      <c r="BC19" s="262">
        <v>0</v>
      </c>
      <c r="BD19" s="262">
        <v>0</v>
      </c>
      <c r="BE19" s="262">
        <f t="shared" si="9"/>
        <v>178</v>
      </c>
    </row>
    <row r="20" spans="1:57" x14ac:dyDescent="0.25">
      <c r="A20" s="949"/>
      <c r="B20" s="910" t="s">
        <v>210</v>
      </c>
      <c r="C20" s="977" t="s">
        <v>86</v>
      </c>
      <c r="D20" s="208" t="s">
        <v>202</v>
      </c>
      <c r="E20" s="269">
        <v>6</v>
      </c>
      <c r="F20" s="269">
        <v>6</v>
      </c>
      <c r="G20" s="269">
        <v>6</v>
      </c>
      <c r="H20" s="269">
        <v>6</v>
      </c>
      <c r="I20" s="269">
        <v>6</v>
      </c>
      <c r="J20" s="269">
        <v>6</v>
      </c>
      <c r="K20" s="269">
        <v>6</v>
      </c>
      <c r="L20" s="269">
        <v>6</v>
      </c>
      <c r="M20" s="269">
        <v>6</v>
      </c>
      <c r="N20" s="269">
        <v>6</v>
      </c>
      <c r="O20" s="269">
        <v>6</v>
      </c>
      <c r="P20" s="269">
        <v>6</v>
      </c>
      <c r="Q20" s="269">
        <v>7</v>
      </c>
      <c r="R20" s="269">
        <v>7</v>
      </c>
      <c r="S20" s="269">
        <v>7</v>
      </c>
      <c r="T20" s="269">
        <v>7</v>
      </c>
      <c r="U20" s="252">
        <v>0</v>
      </c>
      <c r="V20" s="280">
        <v>0</v>
      </c>
      <c r="W20" s="253">
        <v>0</v>
      </c>
      <c r="X20" s="283">
        <v>0</v>
      </c>
      <c r="Y20" s="283">
        <v>0</v>
      </c>
      <c r="Z20" s="284">
        <v>0</v>
      </c>
      <c r="AA20" s="284">
        <v>0</v>
      </c>
      <c r="AB20" s="284">
        <v>0</v>
      </c>
      <c r="AC20" s="284">
        <v>0</v>
      </c>
      <c r="AD20" s="284">
        <v>0</v>
      </c>
      <c r="AE20" s="283">
        <v>0</v>
      </c>
      <c r="AF20" s="283">
        <v>0</v>
      </c>
      <c r="AG20" s="284">
        <v>0</v>
      </c>
      <c r="AH20" s="284">
        <v>0</v>
      </c>
      <c r="AI20" s="283">
        <v>0</v>
      </c>
      <c r="AJ20" s="283">
        <v>0</v>
      </c>
      <c r="AK20" s="283">
        <v>0</v>
      </c>
      <c r="AL20" s="276">
        <v>0</v>
      </c>
      <c r="AM20" s="276">
        <v>0</v>
      </c>
      <c r="AN20" s="276">
        <v>0</v>
      </c>
      <c r="AO20" s="276">
        <v>0</v>
      </c>
      <c r="AP20" s="277">
        <v>0</v>
      </c>
      <c r="AQ20" s="277">
        <v>0</v>
      </c>
      <c r="AR20" s="277">
        <v>0</v>
      </c>
      <c r="AS20" s="277">
        <v>0</v>
      </c>
      <c r="AT20" s="261">
        <v>0</v>
      </c>
      <c r="AU20" s="261">
        <v>0</v>
      </c>
      <c r="AV20" s="262">
        <v>0</v>
      </c>
      <c r="AW20" s="262">
        <v>0</v>
      </c>
      <c r="AX20" s="262">
        <v>0</v>
      </c>
      <c r="AY20" s="262">
        <v>0</v>
      </c>
      <c r="AZ20" s="262">
        <v>0</v>
      </c>
      <c r="BA20" s="262">
        <v>0</v>
      </c>
      <c r="BB20" s="262">
        <v>0</v>
      </c>
      <c r="BC20" s="262">
        <v>0</v>
      </c>
      <c r="BD20" s="262">
        <v>0</v>
      </c>
      <c r="BE20" s="262">
        <f t="shared" si="9"/>
        <v>100</v>
      </c>
    </row>
    <row r="21" spans="1:57" x14ac:dyDescent="0.25">
      <c r="A21" s="949"/>
      <c r="B21" s="911"/>
      <c r="C21" s="978"/>
      <c r="D21" s="208" t="s">
        <v>203</v>
      </c>
      <c r="E21" s="269">
        <v>3</v>
      </c>
      <c r="F21" s="269">
        <v>3</v>
      </c>
      <c r="G21" s="269">
        <v>3</v>
      </c>
      <c r="H21" s="269">
        <v>3</v>
      </c>
      <c r="I21" s="269">
        <v>3</v>
      </c>
      <c r="J21" s="269">
        <v>3</v>
      </c>
      <c r="K21" s="269">
        <v>3</v>
      </c>
      <c r="L21" s="269">
        <v>3</v>
      </c>
      <c r="M21" s="269">
        <v>3</v>
      </c>
      <c r="N21" s="269">
        <v>3</v>
      </c>
      <c r="O21" s="269">
        <v>3</v>
      </c>
      <c r="P21" s="269">
        <v>3</v>
      </c>
      <c r="Q21" s="270">
        <v>3</v>
      </c>
      <c r="R21" s="270">
        <v>3</v>
      </c>
      <c r="S21" s="270">
        <v>4</v>
      </c>
      <c r="T21" s="270">
        <v>4</v>
      </c>
      <c r="U21" s="252">
        <v>0</v>
      </c>
      <c r="V21" s="280">
        <v>0</v>
      </c>
      <c r="W21" s="253">
        <v>0</v>
      </c>
      <c r="X21" s="283">
        <v>0</v>
      </c>
      <c r="Y21" s="283">
        <v>0</v>
      </c>
      <c r="Z21" s="284">
        <v>0</v>
      </c>
      <c r="AA21" s="284">
        <v>0</v>
      </c>
      <c r="AB21" s="284">
        <v>0</v>
      </c>
      <c r="AC21" s="284">
        <v>0</v>
      </c>
      <c r="AD21" s="284">
        <v>0</v>
      </c>
      <c r="AE21" s="283">
        <v>0</v>
      </c>
      <c r="AF21" s="283">
        <v>0</v>
      </c>
      <c r="AG21" s="284">
        <v>0</v>
      </c>
      <c r="AH21" s="284">
        <v>0</v>
      </c>
      <c r="AI21" s="283">
        <v>0</v>
      </c>
      <c r="AJ21" s="283">
        <v>0</v>
      </c>
      <c r="AK21" s="283">
        <v>0</v>
      </c>
      <c r="AL21" s="276">
        <v>0</v>
      </c>
      <c r="AM21" s="276">
        <v>0</v>
      </c>
      <c r="AN21" s="276">
        <v>0</v>
      </c>
      <c r="AO21" s="276">
        <v>0</v>
      </c>
      <c r="AP21" s="277">
        <v>0</v>
      </c>
      <c r="AQ21" s="277">
        <v>0</v>
      </c>
      <c r="AR21" s="277">
        <v>0</v>
      </c>
      <c r="AS21" s="277">
        <v>0</v>
      </c>
      <c r="AT21" s="261">
        <v>0</v>
      </c>
      <c r="AU21" s="261">
        <v>0</v>
      </c>
      <c r="AV21" s="262">
        <v>0</v>
      </c>
      <c r="AW21" s="262">
        <v>0</v>
      </c>
      <c r="AX21" s="262">
        <v>0</v>
      </c>
      <c r="AY21" s="262">
        <v>0</v>
      </c>
      <c r="AZ21" s="262">
        <v>0</v>
      </c>
      <c r="BA21" s="262">
        <v>0</v>
      </c>
      <c r="BB21" s="262">
        <v>0</v>
      </c>
      <c r="BC21" s="262">
        <v>0</v>
      </c>
      <c r="BD21" s="262">
        <v>0</v>
      </c>
      <c r="BE21" s="262">
        <f t="shared" si="9"/>
        <v>50</v>
      </c>
    </row>
    <row r="22" spans="1:57" x14ac:dyDescent="0.25">
      <c r="A22" s="949"/>
      <c r="B22" s="910" t="s">
        <v>232</v>
      </c>
      <c r="C22" s="976" t="s">
        <v>88</v>
      </c>
      <c r="D22" s="208" t="s">
        <v>202</v>
      </c>
      <c r="E22" s="270">
        <v>7</v>
      </c>
      <c r="F22" s="270">
        <v>6</v>
      </c>
      <c r="G22" s="270">
        <v>9</v>
      </c>
      <c r="H22" s="270">
        <v>6</v>
      </c>
      <c r="I22" s="270">
        <v>7</v>
      </c>
      <c r="J22" s="270">
        <v>6</v>
      </c>
      <c r="K22" s="270">
        <v>9</v>
      </c>
      <c r="L22" s="270">
        <v>6</v>
      </c>
      <c r="M22" s="270">
        <v>9</v>
      </c>
      <c r="N22" s="270">
        <v>6</v>
      </c>
      <c r="O22" s="270">
        <v>7</v>
      </c>
      <c r="P22" s="270">
        <v>6</v>
      </c>
      <c r="Q22" s="270">
        <v>7</v>
      </c>
      <c r="R22" s="270">
        <v>7</v>
      </c>
      <c r="S22" s="270">
        <v>7</v>
      </c>
      <c r="T22" s="270">
        <v>7</v>
      </c>
      <c r="U22" s="252">
        <v>0</v>
      </c>
      <c r="V22" s="280">
        <v>0</v>
      </c>
      <c r="W22" s="253">
        <v>0</v>
      </c>
      <c r="X22" s="283">
        <v>0</v>
      </c>
      <c r="Y22" s="283">
        <v>0</v>
      </c>
      <c r="Z22" s="284">
        <v>0</v>
      </c>
      <c r="AA22" s="284">
        <v>0</v>
      </c>
      <c r="AB22" s="284">
        <v>0</v>
      </c>
      <c r="AC22" s="284">
        <v>0</v>
      </c>
      <c r="AD22" s="284">
        <v>0</v>
      </c>
      <c r="AE22" s="283">
        <v>0</v>
      </c>
      <c r="AF22" s="283">
        <v>0</v>
      </c>
      <c r="AG22" s="284">
        <v>0</v>
      </c>
      <c r="AH22" s="284">
        <v>0</v>
      </c>
      <c r="AI22" s="283">
        <v>0</v>
      </c>
      <c r="AJ22" s="283">
        <v>0</v>
      </c>
      <c r="AK22" s="283">
        <v>0</v>
      </c>
      <c r="AL22" s="276">
        <v>0</v>
      </c>
      <c r="AM22" s="276">
        <v>0</v>
      </c>
      <c r="AN22" s="276">
        <v>0</v>
      </c>
      <c r="AO22" s="276">
        <v>0</v>
      </c>
      <c r="AP22" s="277">
        <v>0</v>
      </c>
      <c r="AQ22" s="277">
        <v>0</v>
      </c>
      <c r="AR22" s="277">
        <v>0</v>
      </c>
      <c r="AS22" s="277">
        <v>0</v>
      </c>
      <c r="AT22" s="261">
        <v>0</v>
      </c>
      <c r="AU22" s="261">
        <v>0</v>
      </c>
      <c r="AV22" s="262">
        <v>0</v>
      </c>
      <c r="AW22" s="262">
        <v>0</v>
      </c>
      <c r="AX22" s="262">
        <v>0</v>
      </c>
      <c r="AY22" s="262">
        <v>0</v>
      </c>
      <c r="AZ22" s="262">
        <v>0</v>
      </c>
      <c r="BA22" s="262">
        <v>0</v>
      </c>
      <c r="BB22" s="262">
        <v>0</v>
      </c>
      <c r="BC22" s="262">
        <v>0</v>
      </c>
      <c r="BD22" s="262">
        <v>0</v>
      </c>
      <c r="BE22" s="262">
        <f t="shared" si="9"/>
        <v>112</v>
      </c>
    </row>
    <row r="23" spans="1:57" x14ac:dyDescent="0.25">
      <c r="A23" s="949"/>
      <c r="B23" s="911"/>
      <c r="C23" s="975"/>
      <c r="D23" s="208" t="s">
        <v>203</v>
      </c>
      <c r="E23" s="270">
        <v>4</v>
      </c>
      <c r="F23" s="270">
        <v>3</v>
      </c>
      <c r="G23" s="270">
        <v>4</v>
      </c>
      <c r="H23" s="270">
        <v>3</v>
      </c>
      <c r="I23" s="270">
        <v>4</v>
      </c>
      <c r="J23" s="270">
        <v>3</v>
      </c>
      <c r="K23" s="270">
        <v>4</v>
      </c>
      <c r="L23" s="270">
        <v>3</v>
      </c>
      <c r="M23" s="270">
        <v>4</v>
      </c>
      <c r="N23" s="270">
        <v>3</v>
      </c>
      <c r="O23" s="270">
        <v>4</v>
      </c>
      <c r="P23" s="270">
        <v>3</v>
      </c>
      <c r="Q23" s="270">
        <v>4</v>
      </c>
      <c r="R23" s="270">
        <v>3</v>
      </c>
      <c r="S23" s="270">
        <v>4</v>
      </c>
      <c r="T23" s="270">
        <v>3</v>
      </c>
      <c r="U23" s="252">
        <v>0</v>
      </c>
      <c r="V23" s="280">
        <v>0</v>
      </c>
      <c r="W23" s="253">
        <v>0</v>
      </c>
      <c r="X23" s="283">
        <v>0</v>
      </c>
      <c r="Y23" s="283">
        <v>0</v>
      </c>
      <c r="Z23" s="284">
        <v>0</v>
      </c>
      <c r="AA23" s="284">
        <v>0</v>
      </c>
      <c r="AB23" s="284">
        <v>0</v>
      </c>
      <c r="AC23" s="284">
        <v>0</v>
      </c>
      <c r="AD23" s="284">
        <v>0</v>
      </c>
      <c r="AE23" s="283">
        <v>0</v>
      </c>
      <c r="AF23" s="283">
        <v>0</v>
      </c>
      <c r="AG23" s="284">
        <v>0</v>
      </c>
      <c r="AH23" s="284">
        <v>0</v>
      </c>
      <c r="AI23" s="283">
        <v>0</v>
      </c>
      <c r="AJ23" s="283">
        <v>0</v>
      </c>
      <c r="AK23" s="283">
        <v>0</v>
      </c>
      <c r="AL23" s="276">
        <v>0</v>
      </c>
      <c r="AM23" s="276">
        <v>0</v>
      </c>
      <c r="AN23" s="276">
        <v>0</v>
      </c>
      <c r="AO23" s="276">
        <v>0</v>
      </c>
      <c r="AP23" s="277">
        <v>0</v>
      </c>
      <c r="AQ23" s="277">
        <v>0</v>
      </c>
      <c r="AR23" s="277">
        <v>0</v>
      </c>
      <c r="AS23" s="277">
        <v>0</v>
      </c>
      <c r="AT23" s="261">
        <v>0</v>
      </c>
      <c r="AU23" s="261">
        <v>0</v>
      </c>
      <c r="AV23" s="262">
        <v>0</v>
      </c>
      <c r="AW23" s="262">
        <v>0</v>
      </c>
      <c r="AX23" s="262">
        <v>0</v>
      </c>
      <c r="AY23" s="262">
        <v>0</v>
      </c>
      <c r="AZ23" s="262">
        <v>0</v>
      </c>
      <c r="BA23" s="262">
        <v>0</v>
      </c>
      <c r="BB23" s="262">
        <v>0</v>
      </c>
      <c r="BC23" s="262">
        <v>0</v>
      </c>
      <c r="BD23" s="262">
        <v>0</v>
      </c>
      <c r="BE23" s="262">
        <f t="shared" si="9"/>
        <v>56</v>
      </c>
    </row>
    <row r="24" spans="1:57" x14ac:dyDescent="0.25">
      <c r="A24" s="948"/>
      <c r="B24" s="910" t="s">
        <v>256</v>
      </c>
      <c r="C24" s="972" t="s">
        <v>92</v>
      </c>
      <c r="D24" s="208" t="s">
        <v>202</v>
      </c>
      <c r="E24" s="270">
        <v>4</v>
      </c>
      <c r="F24" s="270">
        <v>5</v>
      </c>
      <c r="G24" s="270">
        <v>4</v>
      </c>
      <c r="H24" s="270">
        <v>5</v>
      </c>
      <c r="I24" s="270">
        <v>4</v>
      </c>
      <c r="J24" s="270">
        <v>5</v>
      </c>
      <c r="K24" s="270">
        <v>4</v>
      </c>
      <c r="L24" s="270">
        <v>5</v>
      </c>
      <c r="M24" s="270">
        <v>4</v>
      </c>
      <c r="N24" s="270">
        <v>5</v>
      </c>
      <c r="O24" s="270">
        <v>4</v>
      </c>
      <c r="P24" s="270">
        <v>5</v>
      </c>
      <c r="Q24" s="270">
        <v>4</v>
      </c>
      <c r="R24" s="270">
        <v>5</v>
      </c>
      <c r="S24" s="270">
        <v>4</v>
      </c>
      <c r="T24" s="270">
        <v>5</v>
      </c>
      <c r="U24" s="252">
        <v>0</v>
      </c>
      <c r="V24" s="280">
        <v>0</v>
      </c>
      <c r="W24" s="253">
        <v>0</v>
      </c>
      <c r="X24" s="283">
        <v>0</v>
      </c>
      <c r="Y24" s="283">
        <v>0</v>
      </c>
      <c r="Z24" s="284">
        <v>0</v>
      </c>
      <c r="AA24" s="284">
        <v>0</v>
      </c>
      <c r="AB24" s="284">
        <v>0</v>
      </c>
      <c r="AC24" s="284">
        <v>0</v>
      </c>
      <c r="AD24" s="284">
        <v>0</v>
      </c>
      <c r="AE24" s="283">
        <v>0</v>
      </c>
      <c r="AF24" s="283">
        <v>0</v>
      </c>
      <c r="AG24" s="284">
        <v>0</v>
      </c>
      <c r="AH24" s="284">
        <v>0</v>
      </c>
      <c r="AI24" s="283">
        <v>0</v>
      </c>
      <c r="AJ24" s="283">
        <v>0</v>
      </c>
      <c r="AK24" s="283">
        <v>0</v>
      </c>
      <c r="AL24" s="276">
        <v>0</v>
      </c>
      <c r="AM24" s="276">
        <v>0</v>
      </c>
      <c r="AN24" s="276">
        <v>0</v>
      </c>
      <c r="AO24" s="276">
        <v>0</v>
      </c>
      <c r="AP24" s="277">
        <v>0</v>
      </c>
      <c r="AQ24" s="277">
        <v>0</v>
      </c>
      <c r="AR24" s="277">
        <v>0</v>
      </c>
      <c r="AS24" s="277">
        <v>0</v>
      </c>
      <c r="AT24" s="261">
        <v>0</v>
      </c>
      <c r="AU24" s="261">
        <v>0</v>
      </c>
      <c r="AV24" s="262">
        <v>0</v>
      </c>
      <c r="AW24" s="262">
        <v>0</v>
      </c>
      <c r="AX24" s="262">
        <v>0</v>
      </c>
      <c r="AY24" s="262">
        <v>0</v>
      </c>
      <c r="AZ24" s="262">
        <v>0</v>
      </c>
      <c r="BA24" s="262">
        <v>0</v>
      </c>
      <c r="BB24" s="262">
        <v>0</v>
      </c>
      <c r="BC24" s="262">
        <v>0</v>
      </c>
      <c r="BD24" s="262">
        <v>0</v>
      </c>
      <c r="BE24" s="258">
        <f t="shared" si="9"/>
        <v>72</v>
      </c>
    </row>
    <row r="25" spans="1:57" x14ac:dyDescent="0.25">
      <c r="A25" s="948"/>
      <c r="B25" s="911"/>
      <c r="C25" s="973"/>
      <c r="D25" s="208" t="s">
        <v>203</v>
      </c>
      <c r="E25" s="270">
        <v>2</v>
      </c>
      <c r="F25" s="270">
        <v>3</v>
      </c>
      <c r="G25" s="270">
        <v>2</v>
      </c>
      <c r="H25" s="270">
        <v>3</v>
      </c>
      <c r="I25" s="270">
        <v>2</v>
      </c>
      <c r="J25" s="270">
        <v>3</v>
      </c>
      <c r="K25" s="270">
        <v>2</v>
      </c>
      <c r="L25" s="270">
        <v>2</v>
      </c>
      <c r="M25" s="270">
        <v>2</v>
      </c>
      <c r="N25" s="270">
        <v>3</v>
      </c>
      <c r="O25" s="270">
        <v>2</v>
      </c>
      <c r="P25" s="270">
        <v>2</v>
      </c>
      <c r="Q25" s="270">
        <v>2</v>
      </c>
      <c r="R25" s="270">
        <v>2</v>
      </c>
      <c r="S25" s="270">
        <v>2</v>
      </c>
      <c r="T25" s="270">
        <v>2</v>
      </c>
      <c r="U25" s="252">
        <v>0</v>
      </c>
      <c r="V25" s="280">
        <v>0</v>
      </c>
      <c r="W25" s="253">
        <v>0</v>
      </c>
      <c r="X25" s="283">
        <v>0</v>
      </c>
      <c r="Y25" s="283">
        <v>0</v>
      </c>
      <c r="Z25" s="284">
        <v>0</v>
      </c>
      <c r="AA25" s="284">
        <v>0</v>
      </c>
      <c r="AB25" s="284">
        <v>0</v>
      </c>
      <c r="AC25" s="284">
        <v>0</v>
      </c>
      <c r="AD25" s="284">
        <v>0</v>
      </c>
      <c r="AE25" s="283">
        <v>0</v>
      </c>
      <c r="AF25" s="283">
        <v>0</v>
      </c>
      <c r="AG25" s="284">
        <v>0</v>
      </c>
      <c r="AH25" s="284">
        <v>0</v>
      </c>
      <c r="AI25" s="283">
        <v>0</v>
      </c>
      <c r="AJ25" s="283">
        <v>0</v>
      </c>
      <c r="AK25" s="283">
        <v>0</v>
      </c>
      <c r="AL25" s="276">
        <v>0</v>
      </c>
      <c r="AM25" s="276">
        <v>0</v>
      </c>
      <c r="AN25" s="276">
        <v>0</v>
      </c>
      <c r="AO25" s="276">
        <v>0</v>
      </c>
      <c r="AP25" s="277">
        <v>0</v>
      </c>
      <c r="AQ25" s="277">
        <v>0</v>
      </c>
      <c r="AR25" s="277">
        <v>0</v>
      </c>
      <c r="AS25" s="277">
        <v>0</v>
      </c>
      <c r="AT25" s="261">
        <v>0</v>
      </c>
      <c r="AU25" s="261">
        <v>0</v>
      </c>
      <c r="AV25" s="262">
        <v>0</v>
      </c>
      <c r="AW25" s="262">
        <v>0</v>
      </c>
      <c r="AX25" s="262">
        <v>0</v>
      </c>
      <c r="AY25" s="262">
        <v>0</v>
      </c>
      <c r="AZ25" s="262">
        <v>0</v>
      </c>
      <c r="BA25" s="262">
        <v>0</v>
      </c>
      <c r="BB25" s="262">
        <v>0</v>
      </c>
      <c r="BC25" s="262">
        <v>0</v>
      </c>
      <c r="BD25" s="262">
        <v>0</v>
      </c>
      <c r="BE25" s="262">
        <f t="shared" si="9"/>
        <v>36</v>
      </c>
    </row>
    <row r="26" spans="1:57" x14ac:dyDescent="0.25">
      <c r="A26" s="948"/>
      <c r="B26" s="910" t="s">
        <v>257</v>
      </c>
      <c r="C26" s="972" t="s">
        <v>94</v>
      </c>
      <c r="D26" s="208" t="s">
        <v>202</v>
      </c>
      <c r="E26" s="270">
        <v>6</v>
      </c>
      <c r="F26" s="270">
        <v>4</v>
      </c>
      <c r="G26" s="270">
        <v>4</v>
      </c>
      <c r="H26" s="270">
        <v>4</v>
      </c>
      <c r="I26" s="270">
        <v>6</v>
      </c>
      <c r="J26" s="270">
        <v>4</v>
      </c>
      <c r="K26" s="270">
        <v>4</v>
      </c>
      <c r="L26" s="270">
        <v>4</v>
      </c>
      <c r="M26" s="270">
        <v>4</v>
      </c>
      <c r="N26" s="270">
        <v>4</v>
      </c>
      <c r="O26" s="270">
        <v>6</v>
      </c>
      <c r="P26" s="270">
        <v>4</v>
      </c>
      <c r="Q26" s="270">
        <v>5</v>
      </c>
      <c r="R26" s="270">
        <v>4</v>
      </c>
      <c r="S26" s="270">
        <v>5</v>
      </c>
      <c r="T26" s="270">
        <v>4</v>
      </c>
      <c r="U26" s="252">
        <v>0</v>
      </c>
      <c r="V26" s="280">
        <v>0</v>
      </c>
      <c r="W26" s="253">
        <v>0</v>
      </c>
      <c r="X26" s="283">
        <v>0</v>
      </c>
      <c r="Y26" s="283">
        <v>0</v>
      </c>
      <c r="Z26" s="284">
        <v>0</v>
      </c>
      <c r="AA26" s="284">
        <v>0</v>
      </c>
      <c r="AB26" s="284">
        <v>0</v>
      </c>
      <c r="AC26" s="284">
        <v>0</v>
      </c>
      <c r="AD26" s="284">
        <v>0</v>
      </c>
      <c r="AE26" s="283">
        <v>0</v>
      </c>
      <c r="AF26" s="283">
        <v>0</v>
      </c>
      <c r="AG26" s="284">
        <v>0</v>
      </c>
      <c r="AH26" s="284">
        <v>0</v>
      </c>
      <c r="AI26" s="283">
        <v>0</v>
      </c>
      <c r="AJ26" s="283">
        <v>0</v>
      </c>
      <c r="AK26" s="283">
        <v>0</v>
      </c>
      <c r="AL26" s="276">
        <v>0</v>
      </c>
      <c r="AM26" s="276">
        <v>0</v>
      </c>
      <c r="AN26" s="276">
        <v>0</v>
      </c>
      <c r="AO26" s="276">
        <v>0</v>
      </c>
      <c r="AP26" s="277">
        <v>0</v>
      </c>
      <c r="AQ26" s="277">
        <v>0</v>
      </c>
      <c r="AR26" s="277">
        <v>0</v>
      </c>
      <c r="AS26" s="277">
        <v>0</v>
      </c>
      <c r="AT26" s="261">
        <v>0</v>
      </c>
      <c r="AU26" s="261">
        <v>0</v>
      </c>
      <c r="AV26" s="262">
        <v>0</v>
      </c>
      <c r="AW26" s="262">
        <v>0</v>
      </c>
      <c r="AX26" s="262">
        <v>0</v>
      </c>
      <c r="AY26" s="262">
        <v>0</v>
      </c>
      <c r="AZ26" s="262">
        <v>0</v>
      </c>
      <c r="BA26" s="262">
        <v>0</v>
      </c>
      <c r="BB26" s="262">
        <v>0</v>
      </c>
      <c r="BC26" s="262">
        <v>0</v>
      </c>
      <c r="BD26" s="262">
        <v>0</v>
      </c>
      <c r="BE26" s="262">
        <f t="shared" si="9"/>
        <v>72</v>
      </c>
    </row>
    <row r="27" spans="1:57" x14ac:dyDescent="0.25">
      <c r="A27" s="948"/>
      <c r="B27" s="911"/>
      <c r="C27" s="973"/>
      <c r="D27" s="208" t="s">
        <v>203</v>
      </c>
      <c r="E27" s="270">
        <v>3</v>
      </c>
      <c r="F27" s="270">
        <v>2</v>
      </c>
      <c r="G27" s="270">
        <v>2</v>
      </c>
      <c r="H27" s="270">
        <v>2</v>
      </c>
      <c r="I27" s="270">
        <v>2</v>
      </c>
      <c r="J27" s="270">
        <v>2</v>
      </c>
      <c r="K27" s="270">
        <v>2</v>
      </c>
      <c r="L27" s="270">
        <v>2</v>
      </c>
      <c r="M27" s="270">
        <v>2</v>
      </c>
      <c r="N27" s="270">
        <v>2</v>
      </c>
      <c r="O27" s="270">
        <v>3</v>
      </c>
      <c r="P27" s="270">
        <v>2</v>
      </c>
      <c r="Q27" s="270">
        <v>3</v>
      </c>
      <c r="R27" s="270">
        <v>2</v>
      </c>
      <c r="S27" s="270">
        <v>3</v>
      </c>
      <c r="T27" s="270">
        <v>2</v>
      </c>
      <c r="U27" s="252">
        <v>0</v>
      </c>
      <c r="V27" s="280">
        <v>0</v>
      </c>
      <c r="W27" s="253">
        <v>0</v>
      </c>
      <c r="X27" s="283">
        <v>0</v>
      </c>
      <c r="Y27" s="283">
        <v>0</v>
      </c>
      <c r="Z27" s="284">
        <v>0</v>
      </c>
      <c r="AA27" s="284">
        <v>0</v>
      </c>
      <c r="AB27" s="284">
        <v>0</v>
      </c>
      <c r="AC27" s="284">
        <v>0</v>
      </c>
      <c r="AD27" s="284">
        <v>0</v>
      </c>
      <c r="AE27" s="283">
        <v>0</v>
      </c>
      <c r="AF27" s="283">
        <v>0</v>
      </c>
      <c r="AG27" s="284">
        <v>0</v>
      </c>
      <c r="AH27" s="284">
        <v>0</v>
      </c>
      <c r="AI27" s="283">
        <v>0</v>
      </c>
      <c r="AJ27" s="283">
        <v>0</v>
      </c>
      <c r="AK27" s="283">
        <v>0</v>
      </c>
      <c r="AL27" s="276">
        <v>0</v>
      </c>
      <c r="AM27" s="276">
        <v>0</v>
      </c>
      <c r="AN27" s="276">
        <v>0</v>
      </c>
      <c r="AO27" s="276">
        <v>0</v>
      </c>
      <c r="AP27" s="277">
        <v>0</v>
      </c>
      <c r="AQ27" s="277">
        <v>0</v>
      </c>
      <c r="AR27" s="277">
        <v>0</v>
      </c>
      <c r="AS27" s="277">
        <v>0</v>
      </c>
      <c r="AT27" s="261">
        <v>0</v>
      </c>
      <c r="AU27" s="261">
        <v>0</v>
      </c>
      <c r="AV27" s="262">
        <v>0</v>
      </c>
      <c r="AW27" s="262">
        <v>0</v>
      </c>
      <c r="AX27" s="262">
        <v>0</v>
      </c>
      <c r="AY27" s="262">
        <v>0</v>
      </c>
      <c r="AZ27" s="262">
        <v>0</v>
      </c>
      <c r="BA27" s="262">
        <v>0</v>
      </c>
      <c r="BB27" s="262">
        <v>0</v>
      </c>
      <c r="BC27" s="262">
        <v>0</v>
      </c>
      <c r="BD27" s="262">
        <v>0</v>
      </c>
      <c r="BE27" s="262">
        <f t="shared" si="9"/>
        <v>36</v>
      </c>
    </row>
    <row r="28" spans="1:57" x14ac:dyDescent="0.25">
      <c r="A28" s="949"/>
      <c r="B28" s="910" t="s">
        <v>233</v>
      </c>
      <c r="C28" s="937" t="s">
        <v>98</v>
      </c>
      <c r="D28" s="208" t="s">
        <v>202</v>
      </c>
      <c r="E28" s="285">
        <f>SUM(E30,)</f>
        <v>4</v>
      </c>
      <c r="F28" s="285">
        <f t="shared" ref="F28:T29" si="13">SUM(F30,)</f>
        <v>4</v>
      </c>
      <c r="G28" s="285">
        <f t="shared" si="13"/>
        <v>4</v>
      </c>
      <c r="H28" s="285">
        <f t="shared" si="13"/>
        <v>4</v>
      </c>
      <c r="I28" s="285">
        <f t="shared" si="13"/>
        <v>4</v>
      </c>
      <c r="J28" s="285">
        <f t="shared" si="13"/>
        <v>4</v>
      </c>
      <c r="K28" s="285">
        <f t="shared" si="13"/>
        <v>4</v>
      </c>
      <c r="L28" s="285">
        <f t="shared" si="13"/>
        <v>4</v>
      </c>
      <c r="M28" s="285">
        <f t="shared" si="13"/>
        <v>4</v>
      </c>
      <c r="N28" s="285">
        <f t="shared" si="13"/>
        <v>4</v>
      </c>
      <c r="O28" s="285">
        <f t="shared" si="13"/>
        <v>4</v>
      </c>
      <c r="P28" s="285">
        <f t="shared" si="13"/>
        <v>4</v>
      </c>
      <c r="Q28" s="285">
        <f t="shared" si="13"/>
        <v>4</v>
      </c>
      <c r="R28" s="285">
        <f t="shared" si="13"/>
        <v>4</v>
      </c>
      <c r="S28" s="285">
        <f t="shared" si="13"/>
        <v>4</v>
      </c>
      <c r="T28" s="285">
        <f t="shared" si="13"/>
        <v>4</v>
      </c>
      <c r="U28" s="252">
        <v>0</v>
      </c>
      <c r="V28" s="280">
        <v>0</v>
      </c>
      <c r="W28" s="253">
        <v>0</v>
      </c>
      <c r="X28" s="283">
        <f>SUM(X30,)</f>
        <v>0</v>
      </c>
      <c r="Y28" s="283">
        <f t="shared" ref="Y28:AK29" si="14">SUM(Y30,)</f>
        <v>0</v>
      </c>
      <c r="Z28" s="284">
        <f t="shared" si="14"/>
        <v>0</v>
      </c>
      <c r="AA28" s="284">
        <f t="shared" si="14"/>
        <v>0</v>
      </c>
      <c r="AB28" s="284">
        <f t="shared" si="14"/>
        <v>0</v>
      </c>
      <c r="AC28" s="284">
        <f t="shared" si="14"/>
        <v>0</v>
      </c>
      <c r="AD28" s="284">
        <f t="shared" si="14"/>
        <v>0</v>
      </c>
      <c r="AE28" s="283">
        <f t="shared" si="14"/>
        <v>0</v>
      </c>
      <c r="AF28" s="283">
        <f t="shared" si="14"/>
        <v>0</v>
      </c>
      <c r="AG28" s="284">
        <f t="shared" si="14"/>
        <v>0</v>
      </c>
      <c r="AH28" s="284">
        <f t="shared" si="14"/>
        <v>0</v>
      </c>
      <c r="AI28" s="283">
        <f t="shared" si="14"/>
        <v>0</v>
      </c>
      <c r="AJ28" s="283">
        <f t="shared" si="14"/>
        <v>0</v>
      </c>
      <c r="AK28" s="283">
        <f t="shared" si="14"/>
        <v>0</v>
      </c>
      <c r="AL28" s="276">
        <v>0</v>
      </c>
      <c r="AM28" s="276">
        <v>0</v>
      </c>
      <c r="AN28" s="276">
        <v>0</v>
      </c>
      <c r="AO28" s="276">
        <v>0</v>
      </c>
      <c r="AP28" s="277">
        <v>0</v>
      </c>
      <c r="AQ28" s="277">
        <v>0</v>
      </c>
      <c r="AR28" s="277">
        <v>0</v>
      </c>
      <c r="AS28" s="277">
        <v>0</v>
      </c>
      <c r="AT28" s="261">
        <v>0</v>
      </c>
      <c r="AU28" s="261">
        <v>0</v>
      </c>
      <c r="AV28" s="262">
        <v>0</v>
      </c>
      <c r="AW28" s="262">
        <v>0</v>
      </c>
      <c r="AX28" s="262">
        <v>0</v>
      </c>
      <c r="AY28" s="262">
        <v>0</v>
      </c>
      <c r="AZ28" s="262">
        <v>0</v>
      </c>
      <c r="BA28" s="262">
        <v>0</v>
      </c>
      <c r="BB28" s="262">
        <v>0</v>
      </c>
      <c r="BC28" s="262">
        <v>0</v>
      </c>
      <c r="BD28" s="262">
        <v>0</v>
      </c>
      <c r="BE28" s="262">
        <f t="shared" si="9"/>
        <v>64</v>
      </c>
    </row>
    <row r="29" spans="1:57" ht="60" customHeight="1" thickBot="1" x14ac:dyDescent="0.3">
      <c r="A29" s="949"/>
      <c r="B29" s="914"/>
      <c r="C29" s="938"/>
      <c r="D29" s="208" t="s">
        <v>203</v>
      </c>
      <c r="E29" s="285">
        <f>SUM(E31,)</f>
        <v>2</v>
      </c>
      <c r="F29" s="285">
        <f t="shared" si="13"/>
        <v>2</v>
      </c>
      <c r="G29" s="285">
        <f t="shared" si="13"/>
        <v>2</v>
      </c>
      <c r="H29" s="285">
        <f t="shared" si="13"/>
        <v>2</v>
      </c>
      <c r="I29" s="285">
        <f t="shared" si="13"/>
        <v>2</v>
      </c>
      <c r="J29" s="285">
        <f t="shared" si="13"/>
        <v>2</v>
      </c>
      <c r="K29" s="285">
        <f t="shared" si="13"/>
        <v>2</v>
      </c>
      <c r="L29" s="285">
        <f t="shared" si="13"/>
        <v>2</v>
      </c>
      <c r="M29" s="285">
        <f t="shared" si="13"/>
        <v>2</v>
      </c>
      <c r="N29" s="285">
        <f t="shared" si="13"/>
        <v>2</v>
      </c>
      <c r="O29" s="285">
        <f t="shared" si="13"/>
        <v>2</v>
      </c>
      <c r="P29" s="285">
        <f t="shared" si="13"/>
        <v>2</v>
      </c>
      <c r="Q29" s="285">
        <f t="shared" si="13"/>
        <v>2</v>
      </c>
      <c r="R29" s="285">
        <f t="shared" si="13"/>
        <v>2</v>
      </c>
      <c r="S29" s="285">
        <f t="shared" si="13"/>
        <v>1</v>
      </c>
      <c r="T29" s="285">
        <f t="shared" si="13"/>
        <v>3</v>
      </c>
      <c r="U29" s="252">
        <v>0</v>
      </c>
      <c r="V29" s="280">
        <v>0</v>
      </c>
      <c r="W29" s="253">
        <v>0</v>
      </c>
      <c r="X29" s="283">
        <f>SUM(X31,)</f>
        <v>0</v>
      </c>
      <c r="Y29" s="283">
        <f t="shared" si="14"/>
        <v>0</v>
      </c>
      <c r="Z29" s="284">
        <f t="shared" si="14"/>
        <v>0</v>
      </c>
      <c r="AA29" s="284">
        <f t="shared" si="14"/>
        <v>0</v>
      </c>
      <c r="AB29" s="284">
        <f t="shared" si="14"/>
        <v>0</v>
      </c>
      <c r="AC29" s="284">
        <f t="shared" si="14"/>
        <v>0</v>
      </c>
      <c r="AD29" s="284">
        <f t="shared" si="14"/>
        <v>0</v>
      </c>
      <c r="AE29" s="283">
        <f t="shared" si="14"/>
        <v>0</v>
      </c>
      <c r="AF29" s="283">
        <f t="shared" si="14"/>
        <v>0</v>
      </c>
      <c r="AG29" s="284">
        <f t="shared" si="14"/>
        <v>0</v>
      </c>
      <c r="AH29" s="284">
        <f t="shared" si="14"/>
        <v>0</v>
      </c>
      <c r="AI29" s="283">
        <f t="shared" si="14"/>
        <v>0</v>
      </c>
      <c r="AJ29" s="283">
        <f t="shared" si="14"/>
        <v>0</v>
      </c>
      <c r="AK29" s="283">
        <f t="shared" si="14"/>
        <v>0</v>
      </c>
      <c r="AL29" s="276">
        <v>0</v>
      </c>
      <c r="AM29" s="276">
        <v>0</v>
      </c>
      <c r="AN29" s="276">
        <v>0</v>
      </c>
      <c r="AO29" s="276">
        <v>0</v>
      </c>
      <c r="AP29" s="277">
        <v>0</v>
      </c>
      <c r="AQ29" s="277">
        <v>0</v>
      </c>
      <c r="AR29" s="277">
        <v>0</v>
      </c>
      <c r="AS29" s="277">
        <v>0</v>
      </c>
      <c r="AT29" s="261">
        <v>0</v>
      </c>
      <c r="AU29" s="261">
        <v>0</v>
      </c>
      <c r="AV29" s="262">
        <v>0</v>
      </c>
      <c r="AW29" s="262">
        <v>0</v>
      </c>
      <c r="AX29" s="262">
        <v>0</v>
      </c>
      <c r="AY29" s="262">
        <v>0</v>
      </c>
      <c r="AZ29" s="262">
        <v>0</v>
      </c>
      <c r="BA29" s="262">
        <v>0</v>
      </c>
      <c r="BB29" s="262">
        <v>0</v>
      </c>
      <c r="BC29" s="262">
        <v>0</v>
      </c>
      <c r="BD29" s="262">
        <v>0</v>
      </c>
      <c r="BE29" s="262">
        <f t="shared" si="9"/>
        <v>32</v>
      </c>
    </row>
    <row r="30" spans="1:57" x14ac:dyDescent="0.25">
      <c r="A30" s="949"/>
      <c r="B30" s="926" t="s">
        <v>234</v>
      </c>
      <c r="C30" s="974" t="s">
        <v>100</v>
      </c>
      <c r="D30" s="208" t="s">
        <v>202</v>
      </c>
      <c r="E30" s="270">
        <v>4</v>
      </c>
      <c r="F30" s="270">
        <v>4</v>
      </c>
      <c r="G30" s="270">
        <v>4</v>
      </c>
      <c r="H30" s="270">
        <v>4</v>
      </c>
      <c r="I30" s="270">
        <v>4</v>
      </c>
      <c r="J30" s="270">
        <v>4</v>
      </c>
      <c r="K30" s="270">
        <v>4</v>
      </c>
      <c r="L30" s="270">
        <v>4</v>
      </c>
      <c r="M30" s="270">
        <v>4</v>
      </c>
      <c r="N30" s="270">
        <v>4</v>
      </c>
      <c r="O30" s="270">
        <v>4</v>
      </c>
      <c r="P30" s="270">
        <v>4</v>
      </c>
      <c r="Q30" s="270">
        <v>4</v>
      </c>
      <c r="R30" s="270">
        <v>4</v>
      </c>
      <c r="S30" s="270">
        <v>4</v>
      </c>
      <c r="T30" s="270">
        <v>4</v>
      </c>
      <c r="U30" s="252">
        <v>0</v>
      </c>
      <c r="V30" s="280">
        <v>0</v>
      </c>
      <c r="W30" s="253">
        <v>0</v>
      </c>
      <c r="X30" s="283">
        <v>0</v>
      </c>
      <c r="Y30" s="283">
        <v>0</v>
      </c>
      <c r="Z30" s="284">
        <v>0</v>
      </c>
      <c r="AA30" s="284">
        <v>0</v>
      </c>
      <c r="AB30" s="284">
        <v>0</v>
      </c>
      <c r="AC30" s="284">
        <v>0</v>
      </c>
      <c r="AD30" s="284">
        <v>0</v>
      </c>
      <c r="AE30" s="283">
        <v>0</v>
      </c>
      <c r="AF30" s="283">
        <v>0</v>
      </c>
      <c r="AG30" s="284">
        <v>0</v>
      </c>
      <c r="AH30" s="284">
        <v>0</v>
      </c>
      <c r="AI30" s="283">
        <v>0</v>
      </c>
      <c r="AJ30" s="283">
        <v>0</v>
      </c>
      <c r="AK30" s="283">
        <v>0</v>
      </c>
      <c r="AL30" s="276">
        <v>0</v>
      </c>
      <c r="AM30" s="276">
        <v>0</v>
      </c>
      <c r="AN30" s="276">
        <v>0</v>
      </c>
      <c r="AO30" s="276">
        <v>0</v>
      </c>
      <c r="AP30" s="277">
        <v>0</v>
      </c>
      <c r="AQ30" s="277">
        <v>0</v>
      </c>
      <c r="AR30" s="277">
        <v>0</v>
      </c>
      <c r="AS30" s="277">
        <v>0</v>
      </c>
      <c r="AT30" s="261">
        <v>0</v>
      </c>
      <c r="AU30" s="261">
        <v>0</v>
      </c>
      <c r="AV30" s="262">
        <v>0</v>
      </c>
      <c r="AW30" s="262">
        <v>0</v>
      </c>
      <c r="AX30" s="262">
        <v>0</v>
      </c>
      <c r="AY30" s="262">
        <v>0</v>
      </c>
      <c r="AZ30" s="262">
        <v>0</v>
      </c>
      <c r="BA30" s="262">
        <v>0</v>
      </c>
      <c r="BB30" s="262">
        <v>0</v>
      </c>
      <c r="BC30" s="262">
        <v>0</v>
      </c>
      <c r="BD30" s="262">
        <v>0</v>
      </c>
      <c r="BE30" s="262">
        <f t="shared" si="9"/>
        <v>64</v>
      </c>
    </row>
    <row r="31" spans="1:57" x14ac:dyDescent="0.25">
      <c r="A31" s="949"/>
      <c r="B31" s="911"/>
      <c r="C31" s="975"/>
      <c r="D31" s="208" t="s">
        <v>203</v>
      </c>
      <c r="E31" s="270">
        <v>2</v>
      </c>
      <c r="F31" s="270">
        <v>2</v>
      </c>
      <c r="G31" s="270">
        <v>2</v>
      </c>
      <c r="H31" s="270">
        <v>2</v>
      </c>
      <c r="I31" s="270">
        <v>2</v>
      </c>
      <c r="J31" s="270">
        <v>2</v>
      </c>
      <c r="K31" s="270">
        <v>2</v>
      </c>
      <c r="L31" s="270">
        <v>2</v>
      </c>
      <c r="M31" s="270">
        <v>2</v>
      </c>
      <c r="N31" s="270">
        <v>2</v>
      </c>
      <c r="O31" s="270">
        <v>2</v>
      </c>
      <c r="P31" s="270">
        <v>2</v>
      </c>
      <c r="Q31" s="270">
        <v>2</v>
      </c>
      <c r="R31" s="270">
        <v>2</v>
      </c>
      <c r="S31" s="270">
        <v>1</v>
      </c>
      <c r="T31" s="270">
        <v>3</v>
      </c>
      <c r="U31" s="252">
        <v>0</v>
      </c>
      <c r="V31" s="280">
        <v>0</v>
      </c>
      <c r="W31" s="253">
        <v>0</v>
      </c>
      <c r="X31" s="283">
        <v>0</v>
      </c>
      <c r="Y31" s="283">
        <v>0</v>
      </c>
      <c r="Z31" s="284">
        <v>0</v>
      </c>
      <c r="AA31" s="284">
        <v>0</v>
      </c>
      <c r="AB31" s="284">
        <v>0</v>
      </c>
      <c r="AC31" s="284">
        <v>0</v>
      </c>
      <c r="AD31" s="284">
        <v>0</v>
      </c>
      <c r="AE31" s="283">
        <v>0</v>
      </c>
      <c r="AF31" s="283">
        <v>0</v>
      </c>
      <c r="AG31" s="284">
        <v>0</v>
      </c>
      <c r="AH31" s="284">
        <v>0</v>
      </c>
      <c r="AI31" s="283">
        <v>0</v>
      </c>
      <c r="AJ31" s="283">
        <v>0</v>
      </c>
      <c r="AK31" s="283">
        <v>0</v>
      </c>
      <c r="AL31" s="276">
        <v>0</v>
      </c>
      <c r="AM31" s="276">
        <v>0</v>
      </c>
      <c r="AN31" s="276">
        <v>0</v>
      </c>
      <c r="AO31" s="276">
        <v>0</v>
      </c>
      <c r="AP31" s="277">
        <v>0</v>
      </c>
      <c r="AQ31" s="277">
        <v>0</v>
      </c>
      <c r="AR31" s="277">
        <v>0</v>
      </c>
      <c r="AS31" s="277">
        <v>0</v>
      </c>
      <c r="AT31" s="261">
        <v>0</v>
      </c>
      <c r="AU31" s="261">
        <v>0</v>
      </c>
      <c r="AV31" s="262">
        <v>0</v>
      </c>
      <c r="AW31" s="262">
        <v>0</v>
      </c>
      <c r="AX31" s="262">
        <v>0</v>
      </c>
      <c r="AY31" s="262">
        <v>0</v>
      </c>
      <c r="AZ31" s="262">
        <v>0</v>
      </c>
      <c r="BA31" s="262">
        <v>0</v>
      </c>
      <c r="BB31" s="262">
        <v>0</v>
      </c>
      <c r="BC31" s="262">
        <v>0</v>
      </c>
      <c r="BD31" s="262">
        <v>0</v>
      </c>
      <c r="BE31" s="262">
        <f t="shared" si="9"/>
        <v>32</v>
      </c>
    </row>
    <row r="32" spans="1:57" x14ac:dyDescent="0.25">
      <c r="A32" s="948"/>
      <c r="B32" s="910" t="s">
        <v>111</v>
      </c>
      <c r="C32" s="931" t="s">
        <v>235</v>
      </c>
      <c r="D32" s="208" t="s">
        <v>202</v>
      </c>
      <c r="E32" s="270">
        <f>SUM(E34)</f>
        <v>2</v>
      </c>
      <c r="F32" s="270">
        <f t="shared" ref="F32:T33" si="15">SUM(F34)</f>
        <v>4</v>
      </c>
      <c r="G32" s="270">
        <f t="shared" si="15"/>
        <v>2</v>
      </c>
      <c r="H32" s="270">
        <f t="shared" si="15"/>
        <v>4</v>
      </c>
      <c r="I32" s="270">
        <f t="shared" si="15"/>
        <v>2</v>
      </c>
      <c r="J32" s="270">
        <f t="shared" si="15"/>
        <v>4</v>
      </c>
      <c r="K32" s="270">
        <f t="shared" si="15"/>
        <v>2</v>
      </c>
      <c r="L32" s="270">
        <f t="shared" si="15"/>
        <v>4</v>
      </c>
      <c r="M32" s="270">
        <f t="shared" si="15"/>
        <v>2</v>
      </c>
      <c r="N32" s="270">
        <f t="shared" si="15"/>
        <v>4</v>
      </c>
      <c r="O32" s="270">
        <f t="shared" si="15"/>
        <v>2</v>
      </c>
      <c r="P32" s="270">
        <f t="shared" si="15"/>
        <v>4</v>
      </c>
      <c r="Q32" s="270">
        <f t="shared" si="15"/>
        <v>2</v>
      </c>
      <c r="R32" s="270">
        <f t="shared" si="15"/>
        <v>2</v>
      </c>
      <c r="S32" s="270">
        <f t="shared" si="15"/>
        <v>2</v>
      </c>
      <c r="T32" s="270">
        <f t="shared" si="15"/>
        <v>2</v>
      </c>
      <c r="U32" s="252">
        <v>0</v>
      </c>
      <c r="V32" s="280">
        <v>0</v>
      </c>
      <c r="W32" s="253">
        <v>0</v>
      </c>
      <c r="X32" s="283">
        <v>0</v>
      </c>
      <c r="Y32" s="283">
        <v>0</v>
      </c>
      <c r="Z32" s="284">
        <v>0</v>
      </c>
      <c r="AA32" s="284">
        <v>0</v>
      </c>
      <c r="AB32" s="284">
        <v>0</v>
      </c>
      <c r="AC32" s="284">
        <v>0</v>
      </c>
      <c r="AD32" s="284">
        <v>0</v>
      </c>
      <c r="AE32" s="283">
        <v>0</v>
      </c>
      <c r="AF32" s="283">
        <v>0</v>
      </c>
      <c r="AG32" s="284">
        <v>0</v>
      </c>
      <c r="AH32" s="284">
        <v>0</v>
      </c>
      <c r="AI32" s="283">
        <v>0</v>
      </c>
      <c r="AJ32" s="283">
        <v>0</v>
      </c>
      <c r="AK32" s="283">
        <v>0</v>
      </c>
      <c r="AL32" s="276">
        <v>0</v>
      </c>
      <c r="AM32" s="276">
        <v>0</v>
      </c>
      <c r="AN32" s="276">
        <v>0</v>
      </c>
      <c r="AO32" s="276">
        <v>0</v>
      </c>
      <c r="AP32" s="277">
        <v>0</v>
      </c>
      <c r="AQ32" s="277">
        <v>0</v>
      </c>
      <c r="AR32" s="277">
        <v>0</v>
      </c>
      <c r="AS32" s="277">
        <v>0</v>
      </c>
      <c r="AT32" s="261">
        <v>0</v>
      </c>
      <c r="AU32" s="261">
        <v>0</v>
      </c>
      <c r="AV32" s="262">
        <v>0</v>
      </c>
      <c r="AW32" s="262">
        <v>0</v>
      </c>
      <c r="AX32" s="262">
        <v>0</v>
      </c>
      <c r="AY32" s="262">
        <v>0</v>
      </c>
      <c r="AZ32" s="262">
        <v>0</v>
      </c>
      <c r="BA32" s="262">
        <v>0</v>
      </c>
      <c r="BB32" s="262">
        <v>0</v>
      </c>
      <c r="BC32" s="262">
        <v>0</v>
      </c>
      <c r="BD32" s="262">
        <v>0</v>
      </c>
      <c r="BE32" s="262">
        <f t="shared" si="9"/>
        <v>44</v>
      </c>
    </row>
    <row r="33" spans="1:57" ht="58.5" customHeight="1" x14ac:dyDescent="0.25">
      <c r="A33" s="948"/>
      <c r="B33" s="911"/>
      <c r="C33" s="932"/>
      <c r="D33" s="208" t="s">
        <v>203</v>
      </c>
      <c r="E33" s="270">
        <f>SUM(E35)</f>
        <v>0</v>
      </c>
      <c r="F33" s="270">
        <f t="shared" si="15"/>
        <v>2</v>
      </c>
      <c r="G33" s="270">
        <f t="shared" si="15"/>
        <v>1</v>
      </c>
      <c r="H33" s="270">
        <f t="shared" si="15"/>
        <v>2</v>
      </c>
      <c r="I33" s="270">
        <f t="shared" si="15"/>
        <v>1</v>
      </c>
      <c r="J33" s="270">
        <f t="shared" si="15"/>
        <v>2</v>
      </c>
      <c r="K33" s="270">
        <f t="shared" si="15"/>
        <v>1</v>
      </c>
      <c r="L33" s="270">
        <f t="shared" si="15"/>
        <v>3</v>
      </c>
      <c r="M33" s="270">
        <f t="shared" si="15"/>
        <v>1</v>
      </c>
      <c r="N33" s="270">
        <f t="shared" si="15"/>
        <v>2</v>
      </c>
      <c r="O33" s="270">
        <f t="shared" si="15"/>
        <v>0</v>
      </c>
      <c r="P33" s="270">
        <f t="shared" si="15"/>
        <v>3</v>
      </c>
      <c r="Q33" s="270">
        <f t="shared" si="15"/>
        <v>0</v>
      </c>
      <c r="R33" s="270">
        <f t="shared" si="15"/>
        <v>3</v>
      </c>
      <c r="S33" s="270">
        <f t="shared" si="15"/>
        <v>0</v>
      </c>
      <c r="T33" s="270">
        <f t="shared" si="15"/>
        <v>1</v>
      </c>
      <c r="U33" s="252">
        <v>0</v>
      </c>
      <c r="V33" s="280">
        <v>0</v>
      </c>
      <c r="W33" s="253">
        <v>0</v>
      </c>
      <c r="X33" s="283">
        <v>0</v>
      </c>
      <c r="Y33" s="283">
        <v>0</v>
      </c>
      <c r="Z33" s="284">
        <v>0</v>
      </c>
      <c r="AA33" s="284">
        <v>0</v>
      </c>
      <c r="AB33" s="284">
        <v>0</v>
      </c>
      <c r="AC33" s="284">
        <v>0</v>
      </c>
      <c r="AD33" s="284">
        <v>0</v>
      </c>
      <c r="AE33" s="283">
        <v>0</v>
      </c>
      <c r="AF33" s="283">
        <v>0</v>
      </c>
      <c r="AG33" s="284">
        <v>0</v>
      </c>
      <c r="AH33" s="284">
        <v>0</v>
      </c>
      <c r="AI33" s="283">
        <v>0</v>
      </c>
      <c r="AJ33" s="283">
        <v>0</v>
      </c>
      <c r="AK33" s="283">
        <v>0</v>
      </c>
      <c r="AL33" s="276">
        <v>0</v>
      </c>
      <c r="AM33" s="276">
        <v>0</v>
      </c>
      <c r="AN33" s="276">
        <v>0</v>
      </c>
      <c r="AO33" s="276">
        <v>0</v>
      </c>
      <c r="AP33" s="277">
        <v>0</v>
      </c>
      <c r="AQ33" s="277">
        <v>0</v>
      </c>
      <c r="AR33" s="277">
        <v>0</v>
      </c>
      <c r="AS33" s="277">
        <v>0</v>
      </c>
      <c r="AT33" s="261">
        <v>0</v>
      </c>
      <c r="AU33" s="261">
        <v>0</v>
      </c>
      <c r="AV33" s="262">
        <v>0</v>
      </c>
      <c r="AW33" s="262">
        <v>0</v>
      </c>
      <c r="AX33" s="262">
        <v>0</v>
      </c>
      <c r="AY33" s="262">
        <v>0</v>
      </c>
      <c r="AZ33" s="262">
        <v>0</v>
      </c>
      <c r="BA33" s="262">
        <v>0</v>
      </c>
      <c r="BB33" s="262">
        <v>0</v>
      </c>
      <c r="BC33" s="262">
        <v>0</v>
      </c>
      <c r="BD33" s="262">
        <v>0</v>
      </c>
      <c r="BE33" s="262">
        <f t="shared" si="9"/>
        <v>22</v>
      </c>
    </row>
    <row r="34" spans="1:57" x14ac:dyDescent="0.25">
      <c r="A34" s="948"/>
      <c r="B34" s="910" t="s">
        <v>212</v>
      </c>
      <c r="C34" s="972" t="s">
        <v>114</v>
      </c>
      <c r="D34" s="208" t="s">
        <v>202</v>
      </c>
      <c r="E34" s="270">
        <v>2</v>
      </c>
      <c r="F34" s="270">
        <v>4</v>
      </c>
      <c r="G34" s="270">
        <v>2</v>
      </c>
      <c r="H34" s="270">
        <v>4</v>
      </c>
      <c r="I34" s="270">
        <v>2</v>
      </c>
      <c r="J34" s="270">
        <v>4</v>
      </c>
      <c r="K34" s="270">
        <v>2</v>
      </c>
      <c r="L34" s="270">
        <v>4</v>
      </c>
      <c r="M34" s="270">
        <v>2</v>
      </c>
      <c r="N34" s="270">
        <v>4</v>
      </c>
      <c r="O34" s="270">
        <v>2</v>
      </c>
      <c r="P34" s="270">
        <v>4</v>
      </c>
      <c r="Q34" s="270">
        <v>2</v>
      </c>
      <c r="R34" s="270">
        <v>2</v>
      </c>
      <c r="S34" s="270">
        <v>2</v>
      </c>
      <c r="T34" s="270">
        <v>2</v>
      </c>
      <c r="U34" s="252">
        <v>0</v>
      </c>
      <c r="V34" s="280">
        <v>0</v>
      </c>
      <c r="W34" s="253">
        <v>0</v>
      </c>
      <c r="X34" s="283">
        <v>0</v>
      </c>
      <c r="Y34" s="283">
        <v>0</v>
      </c>
      <c r="Z34" s="284">
        <v>0</v>
      </c>
      <c r="AA34" s="284">
        <v>0</v>
      </c>
      <c r="AB34" s="284">
        <v>0</v>
      </c>
      <c r="AC34" s="284">
        <v>0</v>
      </c>
      <c r="AD34" s="284">
        <v>0</v>
      </c>
      <c r="AE34" s="283">
        <v>0</v>
      </c>
      <c r="AF34" s="283">
        <v>0</v>
      </c>
      <c r="AG34" s="284">
        <v>0</v>
      </c>
      <c r="AH34" s="284">
        <v>0</v>
      </c>
      <c r="AI34" s="283">
        <v>0</v>
      </c>
      <c r="AJ34" s="283">
        <v>0</v>
      </c>
      <c r="AK34" s="283">
        <v>0</v>
      </c>
      <c r="AL34" s="276">
        <v>0</v>
      </c>
      <c r="AM34" s="276">
        <v>0</v>
      </c>
      <c r="AN34" s="276">
        <v>0</v>
      </c>
      <c r="AO34" s="276">
        <v>0</v>
      </c>
      <c r="AP34" s="277">
        <v>0</v>
      </c>
      <c r="AQ34" s="277">
        <v>0</v>
      </c>
      <c r="AR34" s="277">
        <v>0</v>
      </c>
      <c r="AS34" s="277">
        <v>0</v>
      </c>
      <c r="AT34" s="261">
        <v>0</v>
      </c>
      <c r="AU34" s="261">
        <v>0</v>
      </c>
      <c r="AV34" s="262">
        <v>0</v>
      </c>
      <c r="AW34" s="262">
        <v>0</v>
      </c>
      <c r="AX34" s="262">
        <v>0</v>
      </c>
      <c r="AY34" s="262">
        <v>0</v>
      </c>
      <c r="AZ34" s="262">
        <v>0</v>
      </c>
      <c r="BA34" s="262">
        <v>0</v>
      </c>
      <c r="BB34" s="262">
        <v>0</v>
      </c>
      <c r="BC34" s="262">
        <v>0</v>
      </c>
      <c r="BD34" s="262">
        <v>0</v>
      </c>
      <c r="BE34" s="262">
        <f t="shared" si="9"/>
        <v>44</v>
      </c>
    </row>
    <row r="35" spans="1:57" x14ac:dyDescent="0.25">
      <c r="A35" s="948"/>
      <c r="B35" s="911"/>
      <c r="C35" s="973"/>
      <c r="D35" s="208" t="s">
        <v>203</v>
      </c>
      <c r="E35" s="270">
        <v>0</v>
      </c>
      <c r="F35" s="270">
        <v>2</v>
      </c>
      <c r="G35" s="270">
        <v>1</v>
      </c>
      <c r="H35" s="270">
        <v>2</v>
      </c>
      <c r="I35" s="270">
        <v>1</v>
      </c>
      <c r="J35" s="270">
        <v>2</v>
      </c>
      <c r="K35" s="270">
        <v>1</v>
      </c>
      <c r="L35" s="270">
        <v>3</v>
      </c>
      <c r="M35" s="270">
        <v>1</v>
      </c>
      <c r="N35" s="270">
        <v>2</v>
      </c>
      <c r="O35" s="270">
        <v>0</v>
      </c>
      <c r="P35" s="270">
        <v>3</v>
      </c>
      <c r="Q35" s="270">
        <v>0</v>
      </c>
      <c r="R35" s="270">
        <v>3</v>
      </c>
      <c r="S35" s="270">
        <v>0</v>
      </c>
      <c r="T35" s="270">
        <v>1</v>
      </c>
      <c r="U35" s="252">
        <v>0</v>
      </c>
      <c r="V35" s="280">
        <v>0</v>
      </c>
      <c r="W35" s="253">
        <v>0</v>
      </c>
      <c r="X35" s="283">
        <v>0</v>
      </c>
      <c r="Y35" s="283">
        <v>0</v>
      </c>
      <c r="Z35" s="284">
        <v>0</v>
      </c>
      <c r="AA35" s="284">
        <v>0</v>
      </c>
      <c r="AB35" s="284">
        <v>0</v>
      </c>
      <c r="AC35" s="284">
        <v>0</v>
      </c>
      <c r="AD35" s="284">
        <v>0</v>
      </c>
      <c r="AE35" s="283">
        <v>0</v>
      </c>
      <c r="AF35" s="283">
        <v>0</v>
      </c>
      <c r="AG35" s="284">
        <v>0</v>
      </c>
      <c r="AH35" s="284">
        <v>0</v>
      </c>
      <c r="AI35" s="283">
        <v>0</v>
      </c>
      <c r="AJ35" s="283">
        <v>0</v>
      </c>
      <c r="AK35" s="283">
        <v>0</v>
      </c>
      <c r="AL35" s="276">
        <v>0</v>
      </c>
      <c r="AM35" s="276">
        <v>0</v>
      </c>
      <c r="AN35" s="276">
        <v>0</v>
      </c>
      <c r="AO35" s="276">
        <v>0</v>
      </c>
      <c r="AP35" s="277">
        <v>0</v>
      </c>
      <c r="AQ35" s="277">
        <v>0</v>
      </c>
      <c r="AR35" s="277">
        <v>0</v>
      </c>
      <c r="AS35" s="277">
        <v>0</v>
      </c>
      <c r="AT35" s="261">
        <v>0</v>
      </c>
      <c r="AU35" s="261">
        <v>0</v>
      </c>
      <c r="AV35" s="262">
        <v>0</v>
      </c>
      <c r="AW35" s="262">
        <v>0</v>
      </c>
      <c r="AX35" s="262">
        <v>0</v>
      </c>
      <c r="AY35" s="262">
        <v>0</v>
      </c>
      <c r="AZ35" s="262">
        <v>0</v>
      </c>
      <c r="BA35" s="262">
        <v>0</v>
      </c>
      <c r="BB35" s="262">
        <v>0</v>
      </c>
      <c r="BC35" s="262">
        <v>0</v>
      </c>
      <c r="BD35" s="262">
        <v>0</v>
      </c>
      <c r="BE35" s="262">
        <f t="shared" si="9"/>
        <v>22</v>
      </c>
    </row>
    <row r="36" spans="1:57" x14ac:dyDescent="0.25">
      <c r="A36" s="948"/>
      <c r="B36" s="910" t="s">
        <v>258</v>
      </c>
      <c r="C36" s="961" t="s">
        <v>259</v>
      </c>
      <c r="D36" s="208" t="s">
        <v>202</v>
      </c>
      <c r="E36" s="270">
        <v>0</v>
      </c>
      <c r="F36" s="270">
        <v>0</v>
      </c>
      <c r="G36" s="270">
        <v>0</v>
      </c>
      <c r="H36" s="270">
        <v>0</v>
      </c>
      <c r="I36" s="270">
        <v>0</v>
      </c>
      <c r="J36" s="270">
        <v>0</v>
      </c>
      <c r="K36" s="270">
        <v>0</v>
      </c>
      <c r="L36" s="270">
        <v>0</v>
      </c>
      <c r="M36" s="270">
        <v>0</v>
      </c>
      <c r="N36" s="270">
        <v>0</v>
      </c>
      <c r="O36" s="270">
        <v>0</v>
      </c>
      <c r="P36" s="270">
        <v>0</v>
      </c>
      <c r="Q36" s="270">
        <v>0</v>
      </c>
      <c r="R36" s="270">
        <v>0</v>
      </c>
      <c r="S36" s="270">
        <v>0</v>
      </c>
      <c r="T36" s="270">
        <v>0</v>
      </c>
      <c r="U36" s="252">
        <v>0</v>
      </c>
      <c r="V36" s="280">
        <v>0</v>
      </c>
      <c r="W36" s="253">
        <v>0</v>
      </c>
      <c r="X36" s="283">
        <v>36</v>
      </c>
      <c r="Y36" s="283">
        <v>36</v>
      </c>
      <c r="Z36" s="284">
        <v>0</v>
      </c>
      <c r="AA36" s="284">
        <v>0</v>
      </c>
      <c r="AB36" s="284">
        <v>0</v>
      </c>
      <c r="AC36" s="284">
        <v>0</v>
      </c>
      <c r="AD36" s="284">
        <v>0</v>
      </c>
      <c r="AE36" s="283">
        <v>0</v>
      </c>
      <c r="AF36" s="283">
        <v>0</v>
      </c>
      <c r="AG36" s="284">
        <v>0</v>
      </c>
      <c r="AH36" s="284">
        <v>0</v>
      </c>
      <c r="AI36" s="283">
        <v>0</v>
      </c>
      <c r="AJ36" s="283">
        <v>0</v>
      </c>
      <c r="AK36" s="283">
        <v>0</v>
      </c>
      <c r="AL36" s="276">
        <v>0</v>
      </c>
      <c r="AM36" s="276">
        <v>0</v>
      </c>
      <c r="AN36" s="276">
        <v>0</v>
      </c>
      <c r="AO36" s="276">
        <v>0</v>
      </c>
      <c r="AP36" s="277">
        <v>0</v>
      </c>
      <c r="AQ36" s="277">
        <v>0</v>
      </c>
      <c r="AR36" s="277">
        <v>0</v>
      </c>
      <c r="AS36" s="277">
        <v>0</v>
      </c>
      <c r="AT36" s="261">
        <v>0</v>
      </c>
      <c r="AU36" s="261">
        <v>0</v>
      </c>
      <c r="AV36" s="262">
        <v>0</v>
      </c>
      <c r="AW36" s="262">
        <v>0</v>
      </c>
      <c r="AX36" s="262">
        <v>0</v>
      </c>
      <c r="AY36" s="262">
        <v>0</v>
      </c>
      <c r="AZ36" s="262">
        <v>0</v>
      </c>
      <c r="BA36" s="262">
        <v>0</v>
      </c>
      <c r="BB36" s="262">
        <v>0</v>
      </c>
      <c r="BC36" s="262">
        <v>0</v>
      </c>
      <c r="BD36" s="262">
        <v>0</v>
      </c>
      <c r="BE36" s="262">
        <f t="shared" ref="BE36:BE45" si="16">SUM(E36:BD36)</f>
        <v>72</v>
      </c>
    </row>
    <row r="37" spans="1:57" x14ac:dyDescent="0.25">
      <c r="A37" s="948"/>
      <c r="B37" s="911"/>
      <c r="C37" s="962"/>
      <c r="D37" s="208" t="s">
        <v>203</v>
      </c>
      <c r="E37" s="270">
        <v>0</v>
      </c>
      <c r="F37" s="270">
        <v>0</v>
      </c>
      <c r="G37" s="270">
        <v>0</v>
      </c>
      <c r="H37" s="270">
        <v>0</v>
      </c>
      <c r="I37" s="270">
        <v>0</v>
      </c>
      <c r="J37" s="270">
        <v>0</v>
      </c>
      <c r="K37" s="270">
        <v>0</v>
      </c>
      <c r="L37" s="270">
        <v>0</v>
      </c>
      <c r="M37" s="270">
        <v>0</v>
      </c>
      <c r="N37" s="270">
        <v>0</v>
      </c>
      <c r="O37" s="270">
        <v>0</v>
      </c>
      <c r="P37" s="270">
        <v>0</v>
      </c>
      <c r="Q37" s="270">
        <v>0</v>
      </c>
      <c r="R37" s="270">
        <v>0</v>
      </c>
      <c r="S37" s="270">
        <v>0</v>
      </c>
      <c r="T37" s="270">
        <v>0</v>
      </c>
      <c r="U37" s="252">
        <v>0</v>
      </c>
      <c r="V37" s="280">
        <v>0</v>
      </c>
      <c r="W37" s="253">
        <v>0</v>
      </c>
      <c r="X37" s="283">
        <v>0</v>
      </c>
      <c r="Y37" s="283">
        <v>0</v>
      </c>
      <c r="Z37" s="284">
        <v>0</v>
      </c>
      <c r="AA37" s="284">
        <v>0</v>
      </c>
      <c r="AB37" s="284">
        <v>0</v>
      </c>
      <c r="AC37" s="284">
        <v>0</v>
      </c>
      <c r="AD37" s="284">
        <v>0</v>
      </c>
      <c r="AE37" s="283">
        <v>0</v>
      </c>
      <c r="AF37" s="283">
        <v>0</v>
      </c>
      <c r="AG37" s="284">
        <v>0</v>
      </c>
      <c r="AH37" s="284">
        <v>0</v>
      </c>
      <c r="AI37" s="283">
        <v>0</v>
      </c>
      <c r="AJ37" s="283">
        <v>0</v>
      </c>
      <c r="AK37" s="283">
        <v>0</v>
      </c>
      <c r="AL37" s="276">
        <v>0</v>
      </c>
      <c r="AM37" s="276">
        <v>0</v>
      </c>
      <c r="AN37" s="276">
        <v>0</v>
      </c>
      <c r="AO37" s="276">
        <v>0</v>
      </c>
      <c r="AP37" s="277">
        <v>0</v>
      </c>
      <c r="AQ37" s="277">
        <v>0</v>
      </c>
      <c r="AR37" s="277">
        <v>0</v>
      </c>
      <c r="AS37" s="277">
        <v>0</v>
      </c>
      <c r="AT37" s="261">
        <v>0</v>
      </c>
      <c r="AU37" s="261">
        <v>0</v>
      </c>
      <c r="AV37" s="262">
        <v>0</v>
      </c>
      <c r="AW37" s="262">
        <v>0</v>
      </c>
      <c r="AX37" s="262">
        <v>0</v>
      </c>
      <c r="AY37" s="262">
        <v>0</v>
      </c>
      <c r="AZ37" s="262">
        <v>0</v>
      </c>
      <c r="BA37" s="262">
        <v>0</v>
      </c>
      <c r="BB37" s="262">
        <v>0</v>
      </c>
      <c r="BC37" s="262">
        <v>0</v>
      </c>
      <c r="BD37" s="262">
        <v>0</v>
      </c>
      <c r="BE37" s="262">
        <f t="shared" si="16"/>
        <v>0</v>
      </c>
    </row>
    <row r="38" spans="1:57" x14ac:dyDescent="0.25">
      <c r="A38" s="949"/>
      <c r="B38" s="910" t="s">
        <v>260</v>
      </c>
      <c r="C38" s="961" t="s">
        <v>148</v>
      </c>
      <c r="D38" s="208" t="s">
        <v>202</v>
      </c>
      <c r="E38" s="89">
        <v>0</v>
      </c>
      <c r="F38" s="89">
        <v>0</v>
      </c>
      <c r="G38" s="89">
        <v>0</v>
      </c>
      <c r="H38" s="89">
        <v>0</v>
      </c>
      <c r="I38" s="89">
        <v>0</v>
      </c>
      <c r="J38" s="89">
        <v>0</v>
      </c>
      <c r="K38" s="89">
        <v>0</v>
      </c>
      <c r="L38" s="89">
        <v>0</v>
      </c>
      <c r="M38" s="89">
        <v>0</v>
      </c>
      <c r="N38" s="89">
        <v>0</v>
      </c>
      <c r="O38" s="89">
        <v>0</v>
      </c>
      <c r="P38" s="89">
        <v>0</v>
      </c>
      <c r="Q38" s="89">
        <v>0</v>
      </c>
      <c r="R38" s="89">
        <v>0</v>
      </c>
      <c r="S38" s="89">
        <v>0</v>
      </c>
      <c r="T38" s="89">
        <v>0</v>
      </c>
      <c r="U38" s="252">
        <v>0</v>
      </c>
      <c r="V38" s="280">
        <v>0</v>
      </c>
      <c r="W38" s="253">
        <v>0</v>
      </c>
      <c r="X38" s="283">
        <v>0</v>
      </c>
      <c r="Y38" s="283">
        <v>0</v>
      </c>
      <c r="Z38" s="284">
        <v>36</v>
      </c>
      <c r="AA38" s="284">
        <v>36</v>
      </c>
      <c r="AB38" s="284">
        <v>36</v>
      </c>
      <c r="AC38" s="284">
        <v>36</v>
      </c>
      <c r="AD38" s="284">
        <v>36</v>
      </c>
      <c r="AE38" s="283">
        <v>0</v>
      </c>
      <c r="AF38" s="283">
        <v>0</v>
      </c>
      <c r="AG38" s="284">
        <v>0</v>
      </c>
      <c r="AH38" s="284">
        <v>0</v>
      </c>
      <c r="AI38" s="283">
        <v>0</v>
      </c>
      <c r="AJ38" s="283">
        <v>0</v>
      </c>
      <c r="AK38" s="283">
        <v>0</v>
      </c>
      <c r="AL38" s="276">
        <v>0</v>
      </c>
      <c r="AM38" s="276">
        <v>0</v>
      </c>
      <c r="AN38" s="276">
        <v>0</v>
      </c>
      <c r="AO38" s="276">
        <v>0</v>
      </c>
      <c r="AP38" s="277">
        <v>0</v>
      </c>
      <c r="AQ38" s="277">
        <v>0</v>
      </c>
      <c r="AR38" s="277">
        <v>0</v>
      </c>
      <c r="AS38" s="277">
        <v>0</v>
      </c>
      <c r="AT38" s="261">
        <v>0</v>
      </c>
      <c r="AU38" s="261">
        <v>0</v>
      </c>
      <c r="AV38" s="262">
        <v>0</v>
      </c>
      <c r="AW38" s="262">
        <v>0</v>
      </c>
      <c r="AX38" s="262">
        <v>0</v>
      </c>
      <c r="AY38" s="262">
        <v>0</v>
      </c>
      <c r="AZ38" s="262">
        <v>0</v>
      </c>
      <c r="BA38" s="262">
        <v>0</v>
      </c>
      <c r="BB38" s="262">
        <v>0</v>
      </c>
      <c r="BC38" s="262">
        <v>0</v>
      </c>
      <c r="BD38" s="262">
        <v>0</v>
      </c>
      <c r="BE38" s="262">
        <f t="shared" si="16"/>
        <v>180</v>
      </c>
    </row>
    <row r="39" spans="1:57" x14ac:dyDescent="0.25">
      <c r="A39" s="949"/>
      <c r="B39" s="911"/>
      <c r="C39" s="962"/>
      <c r="D39" s="208" t="s">
        <v>203</v>
      </c>
      <c r="E39" s="89">
        <v>0</v>
      </c>
      <c r="F39" s="89">
        <v>0</v>
      </c>
      <c r="G39" s="89">
        <v>0</v>
      </c>
      <c r="H39" s="89">
        <v>0</v>
      </c>
      <c r="I39" s="89">
        <v>0</v>
      </c>
      <c r="J39" s="89">
        <v>0</v>
      </c>
      <c r="K39" s="89">
        <v>0</v>
      </c>
      <c r="L39" s="89">
        <v>0</v>
      </c>
      <c r="M39" s="89">
        <v>0</v>
      </c>
      <c r="N39" s="89">
        <v>0</v>
      </c>
      <c r="O39" s="89">
        <v>0</v>
      </c>
      <c r="P39" s="89">
        <v>0</v>
      </c>
      <c r="Q39" s="89">
        <v>0</v>
      </c>
      <c r="R39" s="89">
        <v>0</v>
      </c>
      <c r="S39" s="89">
        <v>0</v>
      </c>
      <c r="T39" s="89">
        <v>0</v>
      </c>
      <c r="U39" s="252">
        <v>0</v>
      </c>
      <c r="V39" s="280">
        <v>0</v>
      </c>
      <c r="W39" s="253">
        <v>0</v>
      </c>
      <c r="X39" s="283">
        <v>0</v>
      </c>
      <c r="Y39" s="283">
        <v>0</v>
      </c>
      <c r="Z39" s="284">
        <v>0</v>
      </c>
      <c r="AA39" s="284">
        <v>0</v>
      </c>
      <c r="AB39" s="284">
        <v>0</v>
      </c>
      <c r="AC39" s="284">
        <v>0</v>
      </c>
      <c r="AD39" s="284">
        <v>0</v>
      </c>
      <c r="AE39" s="283">
        <v>0</v>
      </c>
      <c r="AF39" s="283">
        <v>0</v>
      </c>
      <c r="AG39" s="284">
        <v>0</v>
      </c>
      <c r="AH39" s="284">
        <v>0</v>
      </c>
      <c r="AI39" s="283">
        <v>0</v>
      </c>
      <c r="AJ39" s="283">
        <v>0</v>
      </c>
      <c r="AK39" s="283">
        <v>0</v>
      </c>
      <c r="AL39" s="276">
        <v>0</v>
      </c>
      <c r="AM39" s="276">
        <v>0</v>
      </c>
      <c r="AN39" s="276">
        <v>0</v>
      </c>
      <c r="AO39" s="276">
        <v>0</v>
      </c>
      <c r="AP39" s="277">
        <v>0</v>
      </c>
      <c r="AQ39" s="277">
        <v>0</v>
      </c>
      <c r="AR39" s="277">
        <v>0</v>
      </c>
      <c r="AS39" s="277">
        <v>0</v>
      </c>
      <c r="AT39" s="261">
        <v>0</v>
      </c>
      <c r="AU39" s="261">
        <v>0</v>
      </c>
      <c r="AV39" s="262">
        <v>0</v>
      </c>
      <c r="AW39" s="262">
        <v>0</v>
      </c>
      <c r="AX39" s="262">
        <v>0</v>
      </c>
      <c r="AY39" s="262">
        <v>0</v>
      </c>
      <c r="AZ39" s="262">
        <v>0</v>
      </c>
      <c r="BA39" s="262">
        <v>0</v>
      </c>
      <c r="BB39" s="262">
        <v>0</v>
      </c>
      <c r="BC39" s="262">
        <v>0</v>
      </c>
      <c r="BD39" s="262">
        <v>0</v>
      </c>
      <c r="BE39" s="262">
        <f t="shared" si="16"/>
        <v>0</v>
      </c>
    </row>
    <row r="40" spans="1:57" x14ac:dyDescent="0.25">
      <c r="A40" s="949"/>
      <c r="B40" s="910" t="s">
        <v>261</v>
      </c>
      <c r="C40" s="961" t="s">
        <v>259</v>
      </c>
      <c r="D40" s="208" t="s">
        <v>202</v>
      </c>
      <c r="E40" s="89">
        <v>0</v>
      </c>
      <c r="F40" s="89">
        <v>0</v>
      </c>
      <c r="G40" s="89">
        <v>0</v>
      </c>
      <c r="H40" s="89">
        <v>0</v>
      </c>
      <c r="I40" s="89">
        <v>0</v>
      </c>
      <c r="J40" s="89">
        <v>0</v>
      </c>
      <c r="K40" s="89">
        <v>0</v>
      </c>
      <c r="L40" s="89">
        <v>0</v>
      </c>
      <c r="M40" s="89">
        <v>0</v>
      </c>
      <c r="N40" s="89">
        <v>0</v>
      </c>
      <c r="O40" s="89">
        <v>0</v>
      </c>
      <c r="P40" s="89">
        <v>0</v>
      </c>
      <c r="Q40" s="89">
        <v>0</v>
      </c>
      <c r="R40" s="89">
        <v>0</v>
      </c>
      <c r="S40" s="89">
        <v>0</v>
      </c>
      <c r="T40" s="89">
        <v>0</v>
      </c>
      <c r="U40" s="252">
        <v>0</v>
      </c>
      <c r="V40" s="280">
        <v>0</v>
      </c>
      <c r="W40" s="253">
        <v>0</v>
      </c>
      <c r="X40" s="283">
        <v>0</v>
      </c>
      <c r="Y40" s="283">
        <v>0</v>
      </c>
      <c r="Z40" s="284">
        <v>0</v>
      </c>
      <c r="AA40" s="284">
        <v>0</v>
      </c>
      <c r="AB40" s="284">
        <v>0</v>
      </c>
      <c r="AC40" s="284">
        <v>0</v>
      </c>
      <c r="AD40" s="284">
        <v>0</v>
      </c>
      <c r="AE40" s="283">
        <v>36</v>
      </c>
      <c r="AF40" s="283">
        <v>36</v>
      </c>
      <c r="AG40" s="284">
        <v>0</v>
      </c>
      <c r="AH40" s="284">
        <v>0</v>
      </c>
      <c r="AI40" s="283">
        <v>0</v>
      </c>
      <c r="AJ40" s="283">
        <v>0</v>
      </c>
      <c r="AK40" s="283">
        <v>0</v>
      </c>
      <c r="AL40" s="276">
        <v>0</v>
      </c>
      <c r="AM40" s="276">
        <v>0</v>
      </c>
      <c r="AN40" s="276">
        <v>0</v>
      </c>
      <c r="AO40" s="276">
        <v>0</v>
      </c>
      <c r="AP40" s="277">
        <v>0</v>
      </c>
      <c r="AQ40" s="277">
        <v>0</v>
      </c>
      <c r="AR40" s="277">
        <v>0</v>
      </c>
      <c r="AS40" s="277">
        <v>0</v>
      </c>
      <c r="AT40" s="261">
        <v>0</v>
      </c>
      <c r="AU40" s="261">
        <v>0</v>
      </c>
      <c r="AV40" s="262">
        <v>0</v>
      </c>
      <c r="AW40" s="262">
        <v>0</v>
      </c>
      <c r="AX40" s="262">
        <v>0</v>
      </c>
      <c r="AY40" s="262">
        <v>0</v>
      </c>
      <c r="AZ40" s="262">
        <v>0</v>
      </c>
      <c r="BA40" s="262">
        <v>0</v>
      </c>
      <c r="BB40" s="262">
        <v>0</v>
      </c>
      <c r="BC40" s="262">
        <v>0</v>
      </c>
      <c r="BD40" s="262">
        <v>0</v>
      </c>
      <c r="BE40" s="262">
        <f t="shared" si="16"/>
        <v>72</v>
      </c>
    </row>
    <row r="41" spans="1:57" x14ac:dyDescent="0.25">
      <c r="A41" s="949"/>
      <c r="B41" s="911"/>
      <c r="C41" s="962"/>
      <c r="D41" s="208" t="s">
        <v>203</v>
      </c>
      <c r="E41" s="89">
        <v>0</v>
      </c>
      <c r="F41" s="89">
        <v>0</v>
      </c>
      <c r="G41" s="89">
        <v>0</v>
      </c>
      <c r="H41" s="89">
        <v>0</v>
      </c>
      <c r="I41" s="89">
        <v>0</v>
      </c>
      <c r="J41" s="89">
        <v>0</v>
      </c>
      <c r="K41" s="89">
        <v>0</v>
      </c>
      <c r="L41" s="89">
        <v>0</v>
      </c>
      <c r="M41" s="89">
        <v>0</v>
      </c>
      <c r="N41" s="89">
        <v>0</v>
      </c>
      <c r="O41" s="89">
        <v>0</v>
      </c>
      <c r="P41" s="89">
        <v>0</v>
      </c>
      <c r="Q41" s="89">
        <v>0</v>
      </c>
      <c r="R41" s="89">
        <v>0</v>
      </c>
      <c r="S41" s="89">
        <v>0</v>
      </c>
      <c r="T41" s="89">
        <v>0</v>
      </c>
      <c r="U41" s="252">
        <v>0</v>
      </c>
      <c r="V41" s="280">
        <v>0</v>
      </c>
      <c r="W41" s="253">
        <v>0</v>
      </c>
      <c r="X41" s="283">
        <v>0</v>
      </c>
      <c r="Y41" s="283">
        <v>0</v>
      </c>
      <c r="Z41" s="284">
        <v>0</v>
      </c>
      <c r="AA41" s="284">
        <v>0</v>
      </c>
      <c r="AB41" s="284">
        <v>0</v>
      </c>
      <c r="AC41" s="284">
        <v>0</v>
      </c>
      <c r="AD41" s="284">
        <v>0</v>
      </c>
      <c r="AE41" s="283">
        <v>0</v>
      </c>
      <c r="AF41" s="283">
        <v>0</v>
      </c>
      <c r="AG41" s="284">
        <v>0</v>
      </c>
      <c r="AH41" s="284">
        <v>0</v>
      </c>
      <c r="AI41" s="283">
        <v>0</v>
      </c>
      <c r="AJ41" s="283">
        <v>0</v>
      </c>
      <c r="AK41" s="283">
        <v>0</v>
      </c>
      <c r="AL41" s="276">
        <v>0</v>
      </c>
      <c r="AM41" s="276">
        <v>0</v>
      </c>
      <c r="AN41" s="276">
        <v>0</v>
      </c>
      <c r="AO41" s="276">
        <v>0</v>
      </c>
      <c r="AP41" s="277">
        <v>0</v>
      </c>
      <c r="AQ41" s="277">
        <v>0</v>
      </c>
      <c r="AR41" s="277">
        <v>0</v>
      </c>
      <c r="AS41" s="277">
        <v>0</v>
      </c>
      <c r="AT41" s="261">
        <v>0</v>
      </c>
      <c r="AU41" s="261">
        <v>0</v>
      </c>
      <c r="AV41" s="262">
        <v>0</v>
      </c>
      <c r="AW41" s="262">
        <v>0</v>
      </c>
      <c r="AX41" s="262">
        <v>0</v>
      </c>
      <c r="AY41" s="262">
        <v>0</v>
      </c>
      <c r="AZ41" s="262">
        <v>0</v>
      </c>
      <c r="BA41" s="262">
        <v>0</v>
      </c>
      <c r="BB41" s="262">
        <v>0</v>
      </c>
      <c r="BC41" s="262">
        <v>0</v>
      </c>
      <c r="BD41" s="262">
        <v>0</v>
      </c>
      <c r="BE41" s="262">
        <f t="shared" si="16"/>
        <v>0</v>
      </c>
    </row>
    <row r="42" spans="1:57" x14ac:dyDescent="0.25">
      <c r="A42" s="949"/>
      <c r="B42" s="910" t="s">
        <v>262</v>
      </c>
      <c r="C42" s="961" t="s">
        <v>148</v>
      </c>
      <c r="D42" s="208" t="s">
        <v>202</v>
      </c>
      <c r="E42" s="89">
        <v>0</v>
      </c>
      <c r="F42" s="89">
        <v>0</v>
      </c>
      <c r="G42" s="89">
        <v>0</v>
      </c>
      <c r="H42" s="89">
        <v>0</v>
      </c>
      <c r="I42" s="89">
        <v>0</v>
      </c>
      <c r="J42" s="89">
        <v>0</v>
      </c>
      <c r="K42" s="89">
        <v>0</v>
      </c>
      <c r="L42" s="89">
        <v>0</v>
      </c>
      <c r="M42" s="89">
        <v>0</v>
      </c>
      <c r="N42" s="89">
        <v>0</v>
      </c>
      <c r="O42" s="89">
        <v>0</v>
      </c>
      <c r="P42" s="89">
        <v>0</v>
      </c>
      <c r="Q42" s="89">
        <v>0</v>
      </c>
      <c r="R42" s="89">
        <v>0</v>
      </c>
      <c r="S42" s="89">
        <v>0</v>
      </c>
      <c r="T42" s="89">
        <v>0</v>
      </c>
      <c r="U42" s="252">
        <v>0</v>
      </c>
      <c r="V42" s="280">
        <v>0</v>
      </c>
      <c r="W42" s="253">
        <v>0</v>
      </c>
      <c r="X42" s="283">
        <v>0</v>
      </c>
      <c r="Y42" s="283">
        <v>0</v>
      </c>
      <c r="Z42" s="284">
        <v>0</v>
      </c>
      <c r="AA42" s="284">
        <v>0</v>
      </c>
      <c r="AB42" s="284">
        <v>0</v>
      </c>
      <c r="AC42" s="284">
        <v>0</v>
      </c>
      <c r="AD42" s="284">
        <v>0</v>
      </c>
      <c r="AE42" s="283">
        <v>0</v>
      </c>
      <c r="AF42" s="283">
        <v>0</v>
      </c>
      <c r="AG42" s="284">
        <v>36</v>
      </c>
      <c r="AH42" s="284">
        <v>36</v>
      </c>
      <c r="AI42" s="283">
        <v>0</v>
      </c>
      <c r="AJ42" s="283">
        <v>0</v>
      </c>
      <c r="AK42" s="283">
        <v>0</v>
      </c>
      <c r="AL42" s="276">
        <v>0</v>
      </c>
      <c r="AM42" s="276">
        <v>0</v>
      </c>
      <c r="AN42" s="276">
        <v>0</v>
      </c>
      <c r="AO42" s="276">
        <v>0</v>
      </c>
      <c r="AP42" s="277">
        <v>0</v>
      </c>
      <c r="AQ42" s="277">
        <v>0</v>
      </c>
      <c r="AR42" s="277">
        <v>0</v>
      </c>
      <c r="AS42" s="277">
        <v>0</v>
      </c>
      <c r="AT42" s="261">
        <v>0</v>
      </c>
      <c r="AU42" s="261">
        <v>0</v>
      </c>
      <c r="AV42" s="262">
        <v>0</v>
      </c>
      <c r="AW42" s="262">
        <v>0</v>
      </c>
      <c r="AX42" s="262">
        <v>0</v>
      </c>
      <c r="AY42" s="262">
        <v>0</v>
      </c>
      <c r="AZ42" s="262">
        <v>0</v>
      </c>
      <c r="BA42" s="262">
        <v>0</v>
      </c>
      <c r="BB42" s="262">
        <v>0</v>
      </c>
      <c r="BC42" s="262">
        <v>0</v>
      </c>
      <c r="BD42" s="262">
        <v>0</v>
      </c>
      <c r="BE42" s="262">
        <f t="shared" si="16"/>
        <v>72</v>
      </c>
    </row>
    <row r="43" spans="1:57" x14ac:dyDescent="0.25">
      <c r="A43" s="949"/>
      <c r="B43" s="911"/>
      <c r="C43" s="962"/>
      <c r="D43" s="208" t="s">
        <v>203</v>
      </c>
      <c r="E43" s="89">
        <v>0</v>
      </c>
      <c r="F43" s="89">
        <v>0</v>
      </c>
      <c r="G43" s="89">
        <v>0</v>
      </c>
      <c r="H43" s="89">
        <v>0</v>
      </c>
      <c r="I43" s="89">
        <v>0</v>
      </c>
      <c r="J43" s="89">
        <v>0</v>
      </c>
      <c r="K43" s="89">
        <v>0</v>
      </c>
      <c r="L43" s="89">
        <v>0</v>
      </c>
      <c r="M43" s="89">
        <v>0</v>
      </c>
      <c r="N43" s="89">
        <v>0</v>
      </c>
      <c r="O43" s="89">
        <v>0</v>
      </c>
      <c r="P43" s="89">
        <v>0</v>
      </c>
      <c r="Q43" s="89">
        <v>0</v>
      </c>
      <c r="R43" s="89">
        <v>0</v>
      </c>
      <c r="S43" s="89">
        <v>0</v>
      </c>
      <c r="T43" s="89">
        <v>0</v>
      </c>
      <c r="U43" s="252">
        <v>0</v>
      </c>
      <c r="V43" s="280">
        <v>0</v>
      </c>
      <c r="W43" s="253">
        <v>0</v>
      </c>
      <c r="X43" s="283">
        <v>0</v>
      </c>
      <c r="Y43" s="283">
        <v>0</v>
      </c>
      <c r="Z43" s="284">
        <v>0</v>
      </c>
      <c r="AA43" s="284">
        <v>0</v>
      </c>
      <c r="AB43" s="284">
        <v>0</v>
      </c>
      <c r="AC43" s="284">
        <v>0</v>
      </c>
      <c r="AD43" s="284">
        <v>0</v>
      </c>
      <c r="AE43" s="283">
        <v>0</v>
      </c>
      <c r="AF43" s="283">
        <v>0</v>
      </c>
      <c r="AG43" s="284">
        <v>0</v>
      </c>
      <c r="AH43" s="284">
        <v>0</v>
      </c>
      <c r="AI43" s="283">
        <v>0</v>
      </c>
      <c r="AJ43" s="283">
        <v>0</v>
      </c>
      <c r="AK43" s="283">
        <v>0</v>
      </c>
      <c r="AL43" s="276">
        <v>0</v>
      </c>
      <c r="AM43" s="276">
        <v>0</v>
      </c>
      <c r="AN43" s="276">
        <v>0</v>
      </c>
      <c r="AO43" s="276">
        <v>0</v>
      </c>
      <c r="AP43" s="277">
        <v>0</v>
      </c>
      <c r="AQ43" s="277">
        <v>0</v>
      </c>
      <c r="AR43" s="277">
        <v>0</v>
      </c>
      <c r="AS43" s="277">
        <v>0</v>
      </c>
      <c r="AT43" s="261">
        <v>0</v>
      </c>
      <c r="AU43" s="261">
        <v>0</v>
      </c>
      <c r="AV43" s="262">
        <v>0</v>
      </c>
      <c r="AW43" s="262">
        <v>0</v>
      </c>
      <c r="AX43" s="262">
        <v>0</v>
      </c>
      <c r="AY43" s="262">
        <v>0</v>
      </c>
      <c r="AZ43" s="262">
        <v>0</v>
      </c>
      <c r="BA43" s="262">
        <v>0</v>
      </c>
      <c r="BB43" s="262">
        <v>0</v>
      </c>
      <c r="BC43" s="262">
        <v>0</v>
      </c>
      <c r="BD43" s="262">
        <v>0</v>
      </c>
      <c r="BE43" s="262">
        <f t="shared" si="16"/>
        <v>0</v>
      </c>
    </row>
    <row r="44" spans="1:57" x14ac:dyDescent="0.25">
      <c r="A44" s="949"/>
      <c r="B44" s="969" t="s">
        <v>115</v>
      </c>
      <c r="C44" s="971" t="s">
        <v>263</v>
      </c>
      <c r="D44" s="208" t="s">
        <v>202</v>
      </c>
      <c r="E44" s="89">
        <v>0</v>
      </c>
      <c r="F44" s="89">
        <v>0</v>
      </c>
      <c r="G44" s="89">
        <v>0</v>
      </c>
      <c r="H44" s="89">
        <v>0</v>
      </c>
      <c r="I44" s="89">
        <v>0</v>
      </c>
      <c r="J44" s="89">
        <v>0</v>
      </c>
      <c r="K44" s="89">
        <v>0</v>
      </c>
      <c r="L44" s="89">
        <v>0</v>
      </c>
      <c r="M44" s="89">
        <v>0</v>
      </c>
      <c r="N44" s="89">
        <v>0</v>
      </c>
      <c r="O44" s="89">
        <v>0</v>
      </c>
      <c r="P44" s="89">
        <v>0</v>
      </c>
      <c r="Q44" s="89">
        <v>0</v>
      </c>
      <c r="R44" s="89">
        <v>0</v>
      </c>
      <c r="S44" s="89">
        <v>0</v>
      </c>
      <c r="T44" s="89">
        <v>0</v>
      </c>
      <c r="U44" s="252">
        <v>0</v>
      </c>
      <c r="V44" s="280">
        <v>0</v>
      </c>
      <c r="W44" s="253">
        <v>0</v>
      </c>
      <c r="X44" s="283">
        <v>0</v>
      </c>
      <c r="Y44" s="283">
        <v>0</v>
      </c>
      <c r="Z44" s="284">
        <v>0</v>
      </c>
      <c r="AA44" s="284">
        <v>0</v>
      </c>
      <c r="AB44" s="284">
        <v>0</v>
      </c>
      <c r="AC44" s="284">
        <v>0</v>
      </c>
      <c r="AD44" s="284">
        <v>0</v>
      </c>
      <c r="AE44" s="283">
        <v>0</v>
      </c>
      <c r="AF44" s="283">
        <v>0</v>
      </c>
      <c r="AG44" s="284">
        <v>0</v>
      </c>
      <c r="AH44" s="284">
        <v>0</v>
      </c>
      <c r="AI44" s="283">
        <v>36</v>
      </c>
      <c r="AJ44" s="283">
        <v>36</v>
      </c>
      <c r="AK44" s="283">
        <v>36</v>
      </c>
      <c r="AL44" s="276">
        <v>0</v>
      </c>
      <c r="AM44" s="276">
        <v>0</v>
      </c>
      <c r="AN44" s="276">
        <v>0</v>
      </c>
      <c r="AO44" s="276">
        <v>0</v>
      </c>
      <c r="AP44" s="277">
        <v>0</v>
      </c>
      <c r="AQ44" s="277">
        <v>0</v>
      </c>
      <c r="AR44" s="277">
        <v>0</v>
      </c>
      <c r="AS44" s="277">
        <v>0</v>
      </c>
      <c r="AT44" s="261">
        <v>0</v>
      </c>
      <c r="AU44" s="261">
        <v>0</v>
      </c>
      <c r="AV44" s="262">
        <v>0</v>
      </c>
      <c r="AW44" s="262">
        <v>0</v>
      </c>
      <c r="AX44" s="262">
        <v>0</v>
      </c>
      <c r="AY44" s="262">
        <v>0</v>
      </c>
      <c r="AZ44" s="262">
        <v>0</v>
      </c>
      <c r="BA44" s="262">
        <v>0</v>
      </c>
      <c r="BB44" s="262">
        <v>0</v>
      </c>
      <c r="BC44" s="262">
        <v>0</v>
      </c>
      <c r="BD44" s="262">
        <v>0</v>
      </c>
      <c r="BE44" s="262">
        <f t="shared" si="16"/>
        <v>108</v>
      </c>
    </row>
    <row r="45" spans="1:57" ht="15.75" thickBot="1" x14ac:dyDescent="0.3">
      <c r="A45" s="949"/>
      <c r="B45" s="970"/>
      <c r="C45" s="856"/>
      <c r="D45" s="208" t="s">
        <v>203</v>
      </c>
      <c r="E45" s="89">
        <v>0</v>
      </c>
      <c r="F45" s="89">
        <v>0</v>
      </c>
      <c r="G45" s="89">
        <v>0</v>
      </c>
      <c r="H45" s="89">
        <v>0</v>
      </c>
      <c r="I45" s="89">
        <v>0</v>
      </c>
      <c r="J45" s="89">
        <v>0</v>
      </c>
      <c r="K45" s="89">
        <v>0</v>
      </c>
      <c r="L45" s="89">
        <v>0</v>
      </c>
      <c r="M45" s="89">
        <v>0</v>
      </c>
      <c r="N45" s="89">
        <v>0</v>
      </c>
      <c r="O45" s="89">
        <v>0</v>
      </c>
      <c r="P45" s="89">
        <v>0</v>
      </c>
      <c r="Q45" s="89">
        <v>0</v>
      </c>
      <c r="R45" s="89">
        <v>0</v>
      </c>
      <c r="S45" s="89">
        <v>0</v>
      </c>
      <c r="T45" s="89">
        <v>0</v>
      </c>
      <c r="U45" s="252">
        <v>0</v>
      </c>
      <c r="V45" s="280">
        <v>0</v>
      </c>
      <c r="W45" s="253">
        <v>0</v>
      </c>
      <c r="X45" s="283">
        <v>0</v>
      </c>
      <c r="Y45" s="283">
        <v>0</v>
      </c>
      <c r="Z45" s="284">
        <v>0</v>
      </c>
      <c r="AA45" s="284">
        <v>0</v>
      </c>
      <c r="AB45" s="284">
        <v>0</v>
      </c>
      <c r="AC45" s="284">
        <v>0</v>
      </c>
      <c r="AD45" s="284">
        <v>0</v>
      </c>
      <c r="AE45" s="283">
        <v>0</v>
      </c>
      <c r="AF45" s="283">
        <v>0</v>
      </c>
      <c r="AG45" s="284">
        <v>0</v>
      </c>
      <c r="AH45" s="284">
        <v>0</v>
      </c>
      <c r="AI45" s="283">
        <v>0</v>
      </c>
      <c r="AJ45" s="283">
        <v>0</v>
      </c>
      <c r="AK45" s="283">
        <v>0</v>
      </c>
      <c r="AL45" s="276">
        <v>0</v>
      </c>
      <c r="AM45" s="276">
        <v>0</v>
      </c>
      <c r="AN45" s="276">
        <v>0</v>
      </c>
      <c r="AO45" s="276">
        <v>0</v>
      </c>
      <c r="AP45" s="277">
        <v>0</v>
      </c>
      <c r="AQ45" s="277">
        <v>0</v>
      </c>
      <c r="AR45" s="277">
        <v>0</v>
      </c>
      <c r="AS45" s="277">
        <v>0</v>
      </c>
      <c r="AT45" s="261">
        <v>0</v>
      </c>
      <c r="AU45" s="261">
        <v>0</v>
      </c>
      <c r="AV45" s="262">
        <v>0</v>
      </c>
      <c r="AW45" s="262">
        <v>0</v>
      </c>
      <c r="AX45" s="262">
        <v>0</v>
      </c>
      <c r="AY45" s="262">
        <v>0</v>
      </c>
      <c r="AZ45" s="262">
        <v>0</v>
      </c>
      <c r="BA45" s="262">
        <v>0</v>
      </c>
      <c r="BB45" s="262">
        <v>0</v>
      </c>
      <c r="BC45" s="262">
        <v>0</v>
      </c>
      <c r="BD45" s="262">
        <v>0</v>
      </c>
      <c r="BE45" s="262">
        <f t="shared" si="16"/>
        <v>0</v>
      </c>
    </row>
    <row r="46" spans="1:57" x14ac:dyDescent="0.25">
      <c r="A46" s="949"/>
      <c r="B46" s="286" t="s">
        <v>264</v>
      </c>
      <c r="C46" s="287" t="s">
        <v>265</v>
      </c>
      <c r="D46" s="238" t="s">
        <v>202</v>
      </c>
      <c r="E46" s="288">
        <v>0</v>
      </c>
      <c r="F46" s="288">
        <v>0</v>
      </c>
      <c r="G46" s="288">
        <v>0</v>
      </c>
      <c r="H46" s="288">
        <v>0</v>
      </c>
      <c r="I46" s="288">
        <v>0</v>
      </c>
      <c r="J46" s="288">
        <v>0</v>
      </c>
      <c r="K46" s="288">
        <v>0</v>
      </c>
      <c r="L46" s="288">
        <v>0</v>
      </c>
      <c r="M46" s="288">
        <v>0</v>
      </c>
      <c r="N46" s="288">
        <v>0</v>
      </c>
      <c r="O46" s="288">
        <v>0</v>
      </c>
      <c r="P46" s="288">
        <v>0</v>
      </c>
      <c r="Q46" s="288">
        <v>0</v>
      </c>
      <c r="R46" s="288">
        <v>0</v>
      </c>
      <c r="S46" s="288">
        <v>0</v>
      </c>
      <c r="T46" s="288">
        <v>0</v>
      </c>
      <c r="U46" s="289">
        <v>0</v>
      </c>
      <c r="V46" s="290">
        <v>0</v>
      </c>
      <c r="W46" s="291">
        <v>0</v>
      </c>
      <c r="X46" s="292">
        <v>0</v>
      </c>
      <c r="Y46" s="292">
        <v>0</v>
      </c>
      <c r="Z46" s="292">
        <v>0</v>
      </c>
      <c r="AA46" s="292">
        <v>0</v>
      </c>
      <c r="AB46" s="292">
        <v>0</v>
      </c>
      <c r="AC46" s="292">
        <v>0</v>
      </c>
      <c r="AD46" s="292">
        <v>0</v>
      </c>
      <c r="AE46" s="292">
        <v>0</v>
      </c>
      <c r="AF46" s="292">
        <v>0</v>
      </c>
      <c r="AG46" s="292">
        <v>0</v>
      </c>
      <c r="AH46" s="292">
        <v>0</v>
      </c>
      <c r="AI46" s="292">
        <v>0</v>
      </c>
      <c r="AJ46" s="292">
        <v>0</v>
      </c>
      <c r="AK46" s="292">
        <v>0</v>
      </c>
      <c r="AL46" s="293">
        <v>36</v>
      </c>
      <c r="AM46" s="293">
        <v>36</v>
      </c>
      <c r="AN46" s="293">
        <v>36</v>
      </c>
      <c r="AO46" s="293">
        <v>36</v>
      </c>
      <c r="AP46" s="293">
        <v>0</v>
      </c>
      <c r="AQ46" s="293">
        <v>0</v>
      </c>
      <c r="AR46" s="293">
        <v>0</v>
      </c>
      <c r="AS46" s="293">
        <v>0</v>
      </c>
      <c r="AT46" s="294">
        <v>0</v>
      </c>
      <c r="AU46" s="294">
        <v>0</v>
      </c>
      <c r="AV46" s="294">
        <v>0</v>
      </c>
      <c r="AW46" s="294">
        <v>0</v>
      </c>
      <c r="AX46" s="294">
        <v>0</v>
      </c>
      <c r="AY46" s="294">
        <v>0</v>
      </c>
      <c r="AZ46" s="294">
        <v>0</v>
      </c>
      <c r="BA46" s="294">
        <v>0</v>
      </c>
      <c r="BB46" s="294">
        <v>0</v>
      </c>
      <c r="BC46" s="294">
        <v>0</v>
      </c>
      <c r="BD46" s="294">
        <v>0</v>
      </c>
      <c r="BE46" s="294">
        <f>SUM(E46:BD46)</f>
        <v>144</v>
      </c>
    </row>
    <row r="47" spans="1:57" ht="15.75" thickBot="1" x14ac:dyDescent="0.3">
      <c r="A47" s="949"/>
      <c r="B47" s="295" t="s">
        <v>130</v>
      </c>
      <c r="C47" s="296" t="s">
        <v>131</v>
      </c>
      <c r="D47" s="297" t="s">
        <v>202</v>
      </c>
      <c r="E47" s="298">
        <v>0</v>
      </c>
      <c r="F47" s="298">
        <v>0</v>
      </c>
      <c r="G47" s="298">
        <v>0</v>
      </c>
      <c r="H47" s="298">
        <v>0</v>
      </c>
      <c r="I47" s="298">
        <v>0</v>
      </c>
      <c r="J47" s="298">
        <v>0</v>
      </c>
      <c r="K47" s="298">
        <v>0</v>
      </c>
      <c r="L47" s="298">
        <v>0</v>
      </c>
      <c r="M47" s="298">
        <v>0</v>
      </c>
      <c r="N47" s="298">
        <v>0</v>
      </c>
      <c r="O47" s="298">
        <v>0</v>
      </c>
      <c r="P47" s="298">
        <v>0</v>
      </c>
      <c r="Q47" s="298">
        <v>0</v>
      </c>
      <c r="R47" s="298">
        <v>0</v>
      </c>
      <c r="S47" s="298">
        <v>0</v>
      </c>
      <c r="T47" s="298">
        <v>0</v>
      </c>
      <c r="U47" s="289">
        <v>0</v>
      </c>
      <c r="V47" s="290">
        <v>0</v>
      </c>
      <c r="W47" s="291">
        <v>0</v>
      </c>
      <c r="X47" s="299">
        <v>0</v>
      </c>
      <c r="Y47" s="299">
        <v>0</v>
      </c>
      <c r="Z47" s="299">
        <v>0</v>
      </c>
      <c r="AA47" s="299">
        <v>0</v>
      </c>
      <c r="AB47" s="299">
        <v>0</v>
      </c>
      <c r="AC47" s="299">
        <v>0</v>
      </c>
      <c r="AD47" s="299">
        <v>0</v>
      </c>
      <c r="AE47" s="299">
        <v>0</v>
      </c>
      <c r="AF47" s="299">
        <v>0</v>
      </c>
      <c r="AG47" s="299">
        <v>0</v>
      </c>
      <c r="AH47" s="299">
        <v>0</v>
      </c>
      <c r="AI47" s="299">
        <v>0</v>
      </c>
      <c r="AJ47" s="299">
        <v>0</v>
      </c>
      <c r="AK47" s="299">
        <v>0</v>
      </c>
      <c r="AL47" s="300">
        <v>0</v>
      </c>
      <c r="AM47" s="300">
        <v>0</v>
      </c>
      <c r="AN47" s="300">
        <v>0</v>
      </c>
      <c r="AO47" s="300">
        <v>0</v>
      </c>
      <c r="AP47" s="301">
        <v>36</v>
      </c>
      <c r="AQ47" s="301">
        <v>36</v>
      </c>
      <c r="AR47" s="301">
        <v>36</v>
      </c>
      <c r="AS47" s="301">
        <v>36</v>
      </c>
      <c r="AT47" s="300">
        <v>36</v>
      </c>
      <c r="AU47" s="300">
        <v>36</v>
      </c>
      <c r="AV47" s="301">
        <v>0</v>
      </c>
      <c r="AW47" s="301">
        <v>0</v>
      </c>
      <c r="AX47" s="301">
        <v>0</v>
      </c>
      <c r="AY47" s="301">
        <v>0</v>
      </c>
      <c r="AZ47" s="301">
        <v>0</v>
      </c>
      <c r="BA47" s="301">
        <v>0</v>
      </c>
      <c r="BB47" s="301">
        <v>0</v>
      </c>
      <c r="BC47" s="301">
        <v>0</v>
      </c>
      <c r="BD47" s="301">
        <v>0</v>
      </c>
      <c r="BE47" s="301">
        <f>SUM(E47:BD47)</f>
        <v>216</v>
      </c>
    </row>
    <row r="48" spans="1:57" x14ac:dyDescent="0.25">
      <c r="A48" s="949"/>
      <c r="B48" s="963" t="s">
        <v>128</v>
      </c>
      <c r="C48" s="964"/>
      <c r="D48" s="106" t="s">
        <v>202</v>
      </c>
      <c r="E48" s="302">
        <f t="shared" ref="E48:T48" si="17">SUM(E6,E12,E16,E38+E40)</f>
        <v>36</v>
      </c>
      <c r="F48" s="302">
        <f t="shared" si="17"/>
        <v>36</v>
      </c>
      <c r="G48" s="302">
        <f t="shared" si="17"/>
        <v>36</v>
      </c>
      <c r="H48" s="302">
        <f t="shared" si="17"/>
        <v>36</v>
      </c>
      <c r="I48" s="302">
        <f t="shared" si="17"/>
        <v>36</v>
      </c>
      <c r="J48" s="302">
        <f t="shared" si="17"/>
        <v>36</v>
      </c>
      <c r="K48" s="302">
        <f t="shared" si="17"/>
        <v>36</v>
      </c>
      <c r="L48" s="302">
        <f t="shared" si="17"/>
        <v>36</v>
      </c>
      <c r="M48" s="302">
        <f t="shared" si="17"/>
        <v>36</v>
      </c>
      <c r="N48" s="302">
        <f t="shared" si="17"/>
        <v>36</v>
      </c>
      <c r="O48" s="302">
        <f t="shared" si="17"/>
        <v>36</v>
      </c>
      <c r="P48" s="302">
        <f t="shared" si="17"/>
        <v>36</v>
      </c>
      <c r="Q48" s="302">
        <f t="shared" si="17"/>
        <v>36</v>
      </c>
      <c r="R48" s="302">
        <f t="shared" si="17"/>
        <v>36</v>
      </c>
      <c r="S48" s="302">
        <f t="shared" si="17"/>
        <v>36</v>
      </c>
      <c r="T48" s="302">
        <f t="shared" si="17"/>
        <v>36</v>
      </c>
      <c r="U48" s="302">
        <v>0</v>
      </c>
      <c r="V48" s="302">
        <v>0</v>
      </c>
      <c r="W48" s="302">
        <v>0</v>
      </c>
      <c r="X48" s="303">
        <v>36</v>
      </c>
      <c r="Y48" s="303">
        <v>36</v>
      </c>
      <c r="Z48" s="303">
        <v>36</v>
      </c>
      <c r="AA48" s="303">
        <v>36</v>
      </c>
      <c r="AB48" s="303">
        <v>36</v>
      </c>
      <c r="AC48" s="303">
        <v>36</v>
      </c>
      <c r="AD48" s="303">
        <v>36</v>
      </c>
      <c r="AE48" s="303">
        <v>36</v>
      </c>
      <c r="AF48" s="303">
        <v>36</v>
      </c>
      <c r="AG48" s="303">
        <v>36</v>
      </c>
      <c r="AH48" s="303">
        <v>36</v>
      </c>
      <c r="AI48" s="303">
        <v>36</v>
      </c>
      <c r="AJ48" s="303">
        <v>36</v>
      </c>
      <c r="AK48" s="303">
        <v>36</v>
      </c>
      <c r="AL48" s="303">
        <v>36</v>
      </c>
      <c r="AM48" s="303">
        <v>36</v>
      </c>
      <c r="AN48" s="303">
        <v>36</v>
      </c>
      <c r="AO48" s="303">
        <v>36</v>
      </c>
      <c r="AP48" s="303">
        <v>36</v>
      </c>
      <c r="AQ48" s="303">
        <v>36</v>
      </c>
      <c r="AR48" s="303">
        <v>36</v>
      </c>
      <c r="AS48" s="303">
        <v>36</v>
      </c>
      <c r="AT48" s="302">
        <v>36</v>
      </c>
      <c r="AU48" s="302">
        <v>36</v>
      </c>
      <c r="AV48" s="246">
        <v>0</v>
      </c>
      <c r="AW48" s="246">
        <v>0</v>
      </c>
      <c r="AX48" s="246">
        <v>0</v>
      </c>
      <c r="AY48" s="246">
        <v>0</v>
      </c>
      <c r="AZ48" s="246">
        <v>0</v>
      </c>
      <c r="BA48" s="246">
        <v>0</v>
      </c>
      <c r="BB48" s="246">
        <v>0</v>
      </c>
      <c r="BC48" s="246">
        <v>0</v>
      </c>
      <c r="BD48" s="246">
        <v>0</v>
      </c>
      <c r="BE48" s="247">
        <f>SUM(E48:BD48)</f>
        <v>1440</v>
      </c>
    </row>
    <row r="49" spans="1:57" x14ac:dyDescent="0.25">
      <c r="A49" s="949"/>
      <c r="B49" s="965"/>
      <c r="C49" s="966"/>
      <c r="D49" s="238" t="s">
        <v>203</v>
      </c>
      <c r="E49" s="293">
        <f t="shared" ref="E49:T49" si="18">SUM(E7,E13,E17)</f>
        <v>18</v>
      </c>
      <c r="F49" s="293">
        <f t="shared" si="18"/>
        <v>18</v>
      </c>
      <c r="G49" s="293">
        <f t="shared" si="18"/>
        <v>18</v>
      </c>
      <c r="H49" s="293">
        <f t="shared" si="18"/>
        <v>18</v>
      </c>
      <c r="I49" s="293">
        <f t="shared" si="18"/>
        <v>18</v>
      </c>
      <c r="J49" s="293">
        <f t="shared" si="18"/>
        <v>18</v>
      </c>
      <c r="K49" s="293">
        <f t="shared" si="18"/>
        <v>18</v>
      </c>
      <c r="L49" s="293">
        <f t="shared" si="18"/>
        <v>18</v>
      </c>
      <c r="M49" s="293">
        <f t="shared" si="18"/>
        <v>18</v>
      </c>
      <c r="N49" s="293">
        <f t="shared" si="18"/>
        <v>18</v>
      </c>
      <c r="O49" s="293">
        <f t="shared" si="18"/>
        <v>18</v>
      </c>
      <c r="P49" s="293">
        <f t="shared" si="18"/>
        <v>18</v>
      </c>
      <c r="Q49" s="293">
        <f t="shared" si="18"/>
        <v>18</v>
      </c>
      <c r="R49" s="293">
        <f t="shared" si="18"/>
        <v>18</v>
      </c>
      <c r="S49" s="293">
        <f t="shared" si="18"/>
        <v>18</v>
      </c>
      <c r="T49" s="293">
        <f t="shared" si="18"/>
        <v>18</v>
      </c>
      <c r="U49" s="304">
        <v>0</v>
      </c>
      <c r="V49" s="293">
        <v>0</v>
      </c>
      <c r="W49" s="293">
        <v>0</v>
      </c>
      <c r="X49" s="292">
        <v>0</v>
      </c>
      <c r="Y49" s="292">
        <v>0</v>
      </c>
      <c r="Z49" s="292">
        <v>0</v>
      </c>
      <c r="AA49" s="292">
        <v>0</v>
      </c>
      <c r="AB49" s="292">
        <v>0</v>
      </c>
      <c r="AC49" s="292">
        <v>0</v>
      </c>
      <c r="AD49" s="292">
        <v>0</v>
      </c>
      <c r="AE49" s="292">
        <v>0</v>
      </c>
      <c r="AF49" s="292">
        <v>0</v>
      </c>
      <c r="AG49" s="292">
        <v>0</v>
      </c>
      <c r="AH49" s="292">
        <v>0</v>
      </c>
      <c r="AI49" s="292">
        <v>0</v>
      </c>
      <c r="AJ49" s="292">
        <v>0</v>
      </c>
      <c r="AK49" s="292">
        <v>0</v>
      </c>
      <c r="AL49" s="292">
        <v>0</v>
      </c>
      <c r="AM49" s="292">
        <v>0</v>
      </c>
      <c r="AN49" s="292">
        <v>0</v>
      </c>
      <c r="AO49" s="292">
        <v>0</v>
      </c>
      <c r="AP49" s="292">
        <v>0</v>
      </c>
      <c r="AQ49" s="292">
        <v>0</v>
      </c>
      <c r="AR49" s="292">
        <v>0</v>
      </c>
      <c r="AS49" s="292">
        <v>0</v>
      </c>
      <c r="AT49" s="293">
        <v>0</v>
      </c>
      <c r="AU49" s="293">
        <v>0</v>
      </c>
      <c r="AV49" s="294">
        <v>0</v>
      </c>
      <c r="AW49" s="294">
        <v>0</v>
      </c>
      <c r="AX49" s="294">
        <v>0</v>
      </c>
      <c r="AY49" s="294">
        <v>0</v>
      </c>
      <c r="AZ49" s="294">
        <v>0</v>
      </c>
      <c r="BA49" s="294">
        <v>0</v>
      </c>
      <c r="BB49" s="294">
        <v>0</v>
      </c>
      <c r="BC49" s="294">
        <v>0</v>
      </c>
      <c r="BD49" s="294">
        <v>0</v>
      </c>
      <c r="BE49" s="305">
        <f>SUM(E49:BD49)</f>
        <v>288</v>
      </c>
    </row>
    <row r="50" spans="1:57" ht="15.75" thickBot="1" x14ac:dyDescent="0.3">
      <c r="A50" s="950"/>
      <c r="B50" s="967"/>
      <c r="C50" s="968"/>
      <c r="D50" s="243" t="s">
        <v>217</v>
      </c>
      <c r="E50" s="306">
        <f>SUM(E48:E49)</f>
        <v>54</v>
      </c>
      <c r="F50" s="306">
        <f t="shared" ref="F50:T50" si="19">SUM(F48:F49)</f>
        <v>54</v>
      </c>
      <c r="G50" s="306">
        <f t="shared" si="19"/>
        <v>54</v>
      </c>
      <c r="H50" s="306">
        <f t="shared" si="19"/>
        <v>54</v>
      </c>
      <c r="I50" s="306">
        <f t="shared" si="19"/>
        <v>54</v>
      </c>
      <c r="J50" s="306">
        <f t="shared" si="19"/>
        <v>54</v>
      </c>
      <c r="K50" s="306">
        <f t="shared" si="19"/>
        <v>54</v>
      </c>
      <c r="L50" s="306">
        <f t="shared" si="19"/>
        <v>54</v>
      </c>
      <c r="M50" s="306">
        <f t="shared" si="19"/>
        <v>54</v>
      </c>
      <c r="N50" s="306">
        <f t="shared" si="19"/>
        <v>54</v>
      </c>
      <c r="O50" s="306">
        <f t="shared" si="19"/>
        <v>54</v>
      </c>
      <c r="P50" s="306">
        <f t="shared" si="19"/>
        <v>54</v>
      </c>
      <c r="Q50" s="306">
        <f t="shared" si="19"/>
        <v>54</v>
      </c>
      <c r="R50" s="306">
        <f t="shared" si="19"/>
        <v>54</v>
      </c>
      <c r="S50" s="306">
        <f t="shared" si="19"/>
        <v>54</v>
      </c>
      <c r="T50" s="306">
        <f t="shared" si="19"/>
        <v>54</v>
      </c>
      <c r="U50" s="307">
        <v>0</v>
      </c>
      <c r="V50" s="306">
        <v>0</v>
      </c>
      <c r="W50" s="306">
        <v>0</v>
      </c>
      <c r="X50" s="308">
        <v>36</v>
      </c>
      <c r="Y50" s="308">
        <v>36</v>
      </c>
      <c r="Z50" s="308">
        <v>36</v>
      </c>
      <c r="AA50" s="308">
        <v>36</v>
      </c>
      <c r="AB50" s="308">
        <v>36</v>
      </c>
      <c r="AC50" s="308">
        <v>36</v>
      </c>
      <c r="AD50" s="308">
        <v>36</v>
      </c>
      <c r="AE50" s="308">
        <v>36</v>
      </c>
      <c r="AF50" s="308">
        <v>36</v>
      </c>
      <c r="AG50" s="308">
        <v>36</v>
      </c>
      <c r="AH50" s="308">
        <v>36</v>
      </c>
      <c r="AI50" s="308">
        <v>36</v>
      </c>
      <c r="AJ50" s="308">
        <v>36</v>
      </c>
      <c r="AK50" s="308">
        <v>36</v>
      </c>
      <c r="AL50" s="308">
        <v>36</v>
      </c>
      <c r="AM50" s="308">
        <v>36</v>
      </c>
      <c r="AN50" s="308">
        <v>36</v>
      </c>
      <c r="AO50" s="308">
        <v>36</v>
      </c>
      <c r="AP50" s="308">
        <v>36</v>
      </c>
      <c r="AQ50" s="308">
        <v>36</v>
      </c>
      <c r="AR50" s="308">
        <v>36</v>
      </c>
      <c r="AS50" s="308">
        <v>36</v>
      </c>
      <c r="AT50" s="306">
        <v>36</v>
      </c>
      <c r="AU50" s="306">
        <v>36</v>
      </c>
      <c r="AV50" s="248">
        <v>0</v>
      </c>
      <c r="AW50" s="248">
        <v>0</v>
      </c>
      <c r="AX50" s="248">
        <v>0</v>
      </c>
      <c r="AY50" s="248">
        <v>0</v>
      </c>
      <c r="AZ50" s="248">
        <v>0</v>
      </c>
      <c r="BA50" s="248">
        <v>0</v>
      </c>
      <c r="BB50" s="248">
        <v>0</v>
      </c>
      <c r="BC50" s="248">
        <v>0</v>
      </c>
      <c r="BD50" s="248">
        <v>0</v>
      </c>
      <c r="BE50" s="249">
        <f>SUM(E50:BD50)</f>
        <v>1728</v>
      </c>
    </row>
  </sheetData>
  <mergeCells count="61">
    <mergeCell ref="B1:B5"/>
    <mergeCell ref="C1:C5"/>
    <mergeCell ref="D1:D5"/>
    <mergeCell ref="F1:H1"/>
    <mergeCell ref="J1:M1"/>
    <mergeCell ref="AS1:AU1"/>
    <mergeCell ref="AW1:AZ1"/>
    <mergeCell ref="BB1:BD1"/>
    <mergeCell ref="BE1:BE5"/>
    <mergeCell ref="BF1:BF5"/>
    <mergeCell ref="E2:BD2"/>
    <mergeCell ref="E4:BD4"/>
    <mergeCell ref="S1:U1"/>
    <mergeCell ref="W1:Z1"/>
    <mergeCell ref="AB1:AD1"/>
    <mergeCell ref="AF1:AH1"/>
    <mergeCell ref="AJ1:AM1"/>
    <mergeCell ref="AO1:AQ1"/>
    <mergeCell ref="O1:Q1"/>
    <mergeCell ref="A6:A50"/>
    <mergeCell ref="B6:B7"/>
    <mergeCell ref="C6:C7"/>
    <mergeCell ref="B8:B9"/>
    <mergeCell ref="C8:C9"/>
    <mergeCell ref="B10:B11"/>
    <mergeCell ref="C10:C11"/>
    <mergeCell ref="B12:B13"/>
    <mergeCell ref="C12:C13"/>
    <mergeCell ref="B14:B15"/>
    <mergeCell ref="C14:C15"/>
    <mergeCell ref="B16:B17"/>
    <mergeCell ref="C16:C17"/>
    <mergeCell ref="B18:B19"/>
    <mergeCell ref="C18:C19"/>
    <mergeCell ref="B22:B23"/>
    <mergeCell ref="C22:C23"/>
    <mergeCell ref="B24:B25"/>
    <mergeCell ref="C24:C25"/>
    <mergeCell ref="B20:B21"/>
    <mergeCell ref="C20:C21"/>
    <mergeCell ref="B26:B27"/>
    <mergeCell ref="C26:C27"/>
    <mergeCell ref="B28:B29"/>
    <mergeCell ref="C28:C29"/>
    <mergeCell ref="B30:B31"/>
    <mergeCell ref="C30:C31"/>
    <mergeCell ref="B32:B33"/>
    <mergeCell ref="C32:C33"/>
    <mergeCell ref="B34:B35"/>
    <mergeCell ref="C34:C35"/>
    <mergeCell ref="B36:B37"/>
    <mergeCell ref="C36:C37"/>
    <mergeCell ref="B38:B39"/>
    <mergeCell ref="C38:C39"/>
    <mergeCell ref="B48:C50"/>
    <mergeCell ref="B40:B41"/>
    <mergeCell ref="C40:C41"/>
    <mergeCell ref="B42:B43"/>
    <mergeCell ref="C42:C43"/>
    <mergeCell ref="B44:B45"/>
    <mergeCell ref="C44:C4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план</vt:lpstr>
      <vt:lpstr>бюджет времени</vt:lpstr>
      <vt:lpstr>1 курс</vt:lpstr>
      <vt:lpstr>2 курс</vt:lpstr>
      <vt:lpstr>3 курс</vt:lpstr>
      <vt:lpstr>4 курс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2025-07-28T06:52:35Z</dcterms:modified>
</cp:coreProperties>
</file>