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план" sheetId="1" r:id="rId1"/>
    <sheet name="бюджет времени" sheetId="2" r:id="rId2"/>
    <sheet name="1 курс" sheetId="3" r:id="rId3"/>
    <sheet name="2 курс" sheetId="4" r:id="rId4"/>
    <sheet name="3 курс" sheetId="5" r:id="rId5"/>
    <sheet name="4 курс" sheetId="6" r:id="rId6"/>
    <sheet name="Лист7" sheetId="7" r:id="rId7"/>
  </sheets>
  <calcPr calcId="145621"/>
</workbook>
</file>

<file path=xl/calcChain.xml><?xml version="1.0" encoding="utf-8"?>
<calcChain xmlns="http://schemas.openxmlformats.org/spreadsheetml/2006/main">
  <c r="O58" i="1" l="1"/>
  <c r="O90" i="1" l="1"/>
  <c r="J14" i="1" l="1"/>
  <c r="K32" i="1"/>
  <c r="L32" i="1"/>
  <c r="M32" i="1"/>
  <c r="N32" i="1"/>
  <c r="O32" i="1"/>
  <c r="P32" i="1"/>
  <c r="Q32" i="1"/>
  <c r="R32" i="1"/>
  <c r="S32" i="1"/>
  <c r="T32" i="1"/>
  <c r="J32" i="1"/>
  <c r="H32" i="1"/>
  <c r="G32" i="1" s="1"/>
  <c r="F32" i="1" s="1"/>
  <c r="G26" i="1"/>
  <c r="G33" i="1"/>
  <c r="G25" i="1"/>
  <c r="G18" i="1"/>
  <c r="F18" i="1" s="1"/>
  <c r="P58" i="1" l="1"/>
  <c r="P90" i="1" s="1"/>
  <c r="H24" i="1" l="1"/>
  <c r="G24" i="1" s="1"/>
  <c r="J24" i="1"/>
  <c r="J13" i="1" s="1"/>
  <c r="K24" i="1"/>
  <c r="L24" i="1"/>
  <c r="M24" i="1"/>
  <c r="N24" i="1"/>
  <c r="O24" i="1"/>
  <c r="P24" i="1"/>
  <c r="Q24" i="1"/>
  <c r="R24" i="1"/>
  <c r="S24" i="1"/>
  <c r="T24" i="1"/>
  <c r="H14" i="1"/>
  <c r="G14" i="1" s="1"/>
  <c r="G13" i="1" s="1"/>
  <c r="K14" i="1"/>
  <c r="L14" i="1"/>
  <c r="L13" i="1" s="1"/>
  <c r="M14" i="1"/>
  <c r="N14" i="1"/>
  <c r="N13" i="1" s="1"/>
  <c r="O14" i="1"/>
  <c r="P14" i="1"/>
  <c r="P13" i="1" s="1"/>
  <c r="Q14" i="1"/>
  <c r="R14" i="1"/>
  <c r="R13" i="1" s="1"/>
  <c r="S14" i="1"/>
  <c r="T14" i="1"/>
  <c r="T13" i="1" s="1"/>
  <c r="I70" i="1"/>
  <c r="I71" i="1"/>
  <c r="I72" i="1"/>
  <c r="I73" i="1"/>
  <c r="I75" i="1"/>
  <c r="I76" i="1"/>
  <c r="I77" i="1"/>
  <c r="I78" i="1"/>
  <c r="I80" i="1"/>
  <c r="I81" i="1"/>
  <c r="I82" i="1"/>
  <c r="I83" i="1"/>
  <c r="I85" i="1"/>
  <c r="I86" i="1"/>
  <c r="I63" i="1"/>
  <c r="I65" i="1"/>
  <c r="I66" i="1"/>
  <c r="I68" i="1"/>
  <c r="I69" i="1"/>
  <c r="I56" i="1"/>
  <c r="I57" i="1"/>
  <c r="I44" i="1"/>
  <c r="I45" i="1"/>
  <c r="I46" i="1"/>
  <c r="I47" i="1"/>
  <c r="I48" i="1"/>
  <c r="I49" i="1"/>
  <c r="I50" i="1"/>
  <c r="I51" i="1"/>
  <c r="I52" i="1"/>
  <c r="I53" i="1"/>
  <c r="I54" i="1"/>
  <c r="I55" i="1"/>
  <c r="I43" i="1"/>
  <c r="I41" i="1"/>
  <c r="I42" i="1"/>
  <c r="I37" i="1"/>
  <c r="I38" i="1"/>
  <c r="I39" i="1"/>
  <c r="I36" i="1"/>
  <c r="G23" i="1"/>
  <c r="F23" i="1" s="1"/>
  <c r="I25" i="1"/>
  <c r="I26" i="1"/>
  <c r="I18" i="1"/>
  <c r="I19" i="1"/>
  <c r="I21" i="1"/>
  <c r="I22" i="1"/>
  <c r="I33" i="1"/>
  <c r="I32" i="1" s="1"/>
  <c r="I15" i="1"/>
  <c r="S13" i="1" l="1"/>
  <c r="Q13" i="1"/>
  <c r="O13" i="1"/>
  <c r="M13" i="1"/>
  <c r="K13" i="1"/>
  <c r="H13" i="1"/>
  <c r="I14" i="1"/>
  <c r="I24" i="1"/>
  <c r="I13" i="1" l="1"/>
  <c r="G16" i="1"/>
  <c r="F16" i="1" s="1"/>
  <c r="G17" i="1"/>
  <c r="F17" i="1" s="1"/>
  <c r="G19" i="1"/>
  <c r="F19" i="1" s="1"/>
  <c r="G20" i="1"/>
  <c r="F20" i="1" s="1"/>
  <c r="G21" i="1"/>
  <c r="F21" i="1" s="1"/>
  <c r="G22" i="1"/>
  <c r="F22" i="1" s="1"/>
  <c r="AT62" i="5" l="1"/>
  <c r="AS62" i="5"/>
  <c r="U34" i="3"/>
  <c r="V34" i="3"/>
  <c r="W34" i="3"/>
  <c r="U35" i="3"/>
  <c r="U33" i="3" s="1"/>
  <c r="U31" i="3" s="1"/>
  <c r="U29" i="3" s="1"/>
  <c r="U27" i="3" s="1"/>
  <c r="U25" i="3" s="1"/>
  <c r="U23" i="3" s="1"/>
  <c r="U21" i="3" s="1"/>
  <c r="U19" i="3" s="1"/>
  <c r="U17" i="3" s="1"/>
  <c r="U15" i="3" s="1"/>
  <c r="U13" i="3" s="1"/>
  <c r="U11" i="3" s="1"/>
  <c r="U9" i="3" s="1"/>
  <c r="V35" i="3"/>
  <c r="V33" i="3" s="1"/>
  <c r="V31" i="3" s="1"/>
  <c r="V29" i="3" s="1"/>
  <c r="V27" i="3" s="1"/>
  <c r="V25" i="3" s="1"/>
  <c r="V23" i="3" s="1"/>
  <c r="V21" i="3" s="1"/>
  <c r="V19" i="3" s="1"/>
  <c r="V17" i="3" s="1"/>
  <c r="V15" i="3" s="1"/>
  <c r="V13" i="3" s="1"/>
  <c r="V11" i="3" s="1"/>
  <c r="V9" i="3" s="1"/>
  <c r="V7" i="3" s="1"/>
  <c r="W35" i="3"/>
  <c r="W33" i="3" s="1"/>
  <c r="W31" i="3" s="1"/>
  <c r="W29" i="3" s="1"/>
  <c r="W27" i="3" s="1"/>
  <c r="W25" i="3" s="1"/>
  <c r="W23" i="3" s="1"/>
  <c r="W21" i="3" s="1"/>
  <c r="W19" i="3" s="1"/>
  <c r="W17" i="3" s="1"/>
  <c r="W15" i="3" s="1"/>
  <c r="W13" i="3" s="1"/>
  <c r="W11" i="3" s="1"/>
  <c r="W9" i="3" s="1"/>
  <c r="W7" i="3" s="1"/>
  <c r="AU34" i="3"/>
  <c r="AU35" i="3"/>
  <c r="AU33" i="3" s="1"/>
  <c r="AU31" i="3" s="1"/>
  <c r="AU29" i="3" s="1"/>
  <c r="AU27" i="3" s="1"/>
  <c r="AU25" i="3" s="1"/>
  <c r="AU23" i="3" s="1"/>
  <c r="AU21" i="3" s="1"/>
  <c r="AU19" i="3" s="1"/>
  <c r="AU17" i="3" s="1"/>
  <c r="AU15" i="3" s="1"/>
  <c r="AU13" i="3" s="1"/>
  <c r="AU11" i="3" s="1"/>
  <c r="AU9" i="3" s="1"/>
  <c r="AU7" i="3" s="1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V8" i="3"/>
  <c r="AW8" i="3"/>
  <c r="AX8" i="3"/>
  <c r="AY8" i="3"/>
  <c r="AZ8" i="3"/>
  <c r="BA8" i="3"/>
  <c r="BB8" i="3"/>
  <c r="BC8" i="3"/>
  <c r="BD8" i="3"/>
  <c r="BE8" i="3"/>
  <c r="E8" i="3"/>
  <c r="E34" i="3" s="1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P7" i="3"/>
  <c r="AQ7" i="3"/>
  <c r="AR7" i="3"/>
  <c r="AS7" i="3"/>
  <c r="AT7" i="3"/>
  <c r="AV7" i="3"/>
  <c r="AW7" i="3"/>
  <c r="AX7" i="3"/>
  <c r="AY7" i="3"/>
  <c r="AZ7" i="3"/>
  <c r="BA7" i="3"/>
  <c r="BB7" i="3"/>
  <c r="BC7" i="3"/>
  <c r="BD7" i="3"/>
  <c r="BE7" i="3"/>
  <c r="F7" i="3"/>
  <c r="G7" i="3"/>
  <c r="G33" i="3" s="1"/>
  <c r="H7" i="3"/>
  <c r="I7" i="3"/>
  <c r="I33" i="3" s="1"/>
  <c r="J7" i="3"/>
  <c r="K7" i="3"/>
  <c r="K33" i="3" s="1"/>
  <c r="L7" i="3"/>
  <c r="M7" i="3"/>
  <c r="M33" i="3" s="1"/>
  <c r="N7" i="3"/>
  <c r="O7" i="3"/>
  <c r="O33" i="3" s="1"/>
  <c r="P7" i="3"/>
  <c r="Q7" i="3"/>
  <c r="Q33" i="3" s="1"/>
  <c r="R7" i="3"/>
  <c r="S7" i="3"/>
  <c r="S33" i="3" s="1"/>
  <c r="T7" i="3"/>
  <c r="E7" i="3"/>
  <c r="BF43" i="6"/>
  <c r="BF42" i="6"/>
  <c r="BF41" i="6"/>
  <c r="BF40" i="6"/>
  <c r="BF39" i="6"/>
  <c r="BF38" i="6"/>
  <c r="BF37" i="6"/>
  <c r="BF36" i="6"/>
  <c r="BF35" i="6"/>
  <c r="BF34" i="6"/>
  <c r="BF33" i="6"/>
  <c r="BF32" i="6"/>
  <c r="BF30" i="6" s="1"/>
  <c r="BF31" i="6"/>
  <c r="BE31" i="6"/>
  <c r="BD31" i="6"/>
  <c r="BC31" i="6"/>
  <c r="BB31" i="6"/>
  <c r="BA31" i="6"/>
  <c r="AZ31" i="6"/>
  <c r="AY31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J31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BE30" i="6"/>
  <c r="BD30" i="6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BF29" i="6"/>
  <c r="BF28" i="6"/>
  <c r="BF27" i="6"/>
  <c r="BF26" i="6"/>
  <c r="V25" i="6"/>
  <c r="V23" i="6" s="1"/>
  <c r="U25" i="6"/>
  <c r="T25" i="6"/>
  <c r="T23" i="6" s="1"/>
  <c r="S25" i="6"/>
  <c r="R25" i="6"/>
  <c r="R23" i="6" s="1"/>
  <c r="Q25" i="6"/>
  <c r="P25" i="6"/>
  <c r="P23" i="6" s="1"/>
  <c r="O25" i="6"/>
  <c r="N25" i="6"/>
  <c r="N23" i="6" s="1"/>
  <c r="M25" i="6"/>
  <c r="L25" i="6"/>
  <c r="L23" i="6" s="1"/>
  <c r="K25" i="6"/>
  <c r="J25" i="6"/>
  <c r="J23" i="6" s="1"/>
  <c r="I25" i="6"/>
  <c r="H25" i="6"/>
  <c r="H23" i="6" s="1"/>
  <c r="G25" i="6"/>
  <c r="F25" i="6"/>
  <c r="V24" i="6"/>
  <c r="V22" i="6" s="1"/>
  <c r="U24" i="6"/>
  <c r="T24" i="6"/>
  <c r="T22" i="6" s="1"/>
  <c r="S24" i="6"/>
  <c r="R24" i="6"/>
  <c r="R22" i="6" s="1"/>
  <c r="Q24" i="6"/>
  <c r="P24" i="6"/>
  <c r="P22" i="6" s="1"/>
  <c r="O24" i="6"/>
  <c r="N24" i="6"/>
  <c r="N22" i="6" s="1"/>
  <c r="M24" i="6"/>
  <c r="M22" i="6" s="1"/>
  <c r="L24" i="6"/>
  <c r="L22" i="6" s="1"/>
  <c r="K24" i="6"/>
  <c r="J24" i="6"/>
  <c r="J22" i="6" s="1"/>
  <c r="I24" i="6"/>
  <c r="H24" i="6"/>
  <c r="H22" i="6" s="1"/>
  <c r="G24" i="6"/>
  <c r="F24" i="6"/>
  <c r="W23" i="6"/>
  <c r="U23" i="6"/>
  <c r="S23" i="6"/>
  <c r="Q23" i="6"/>
  <c r="O23" i="6"/>
  <c r="M23" i="6"/>
  <c r="K23" i="6"/>
  <c r="I23" i="6"/>
  <c r="G23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W20" i="6" s="1"/>
  <c r="U22" i="6"/>
  <c r="S22" i="6"/>
  <c r="Q22" i="6"/>
  <c r="O22" i="6"/>
  <c r="K22" i="6"/>
  <c r="I22" i="6"/>
  <c r="G22" i="6"/>
  <c r="AT21" i="6"/>
  <c r="AS21" i="6"/>
  <c r="AS19" i="6" s="1"/>
  <c r="AR21" i="6"/>
  <c r="AQ21" i="6"/>
  <c r="AQ19" i="6" s="1"/>
  <c r="AP21" i="6"/>
  <c r="AO21" i="6"/>
  <c r="AO19" i="6" s="1"/>
  <c r="AN21" i="6"/>
  <c r="AM21" i="6"/>
  <c r="AM19" i="6" s="1"/>
  <c r="AL21" i="6"/>
  <c r="AK21" i="6"/>
  <c r="AK19" i="6" s="1"/>
  <c r="AJ21" i="6"/>
  <c r="AI21" i="6"/>
  <c r="AI19" i="6" s="1"/>
  <c r="AH21" i="6"/>
  <c r="AG21" i="6"/>
  <c r="AG19" i="6" s="1"/>
  <c r="AF21" i="6"/>
  <c r="AE21" i="6"/>
  <c r="AE19" i="6" s="1"/>
  <c r="AD21" i="6"/>
  <c r="AC21" i="6"/>
  <c r="AC19" i="6" s="1"/>
  <c r="AB21" i="6"/>
  <c r="AA21" i="6"/>
  <c r="AA19" i="6" s="1"/>
  <c r="Z21" i="6"/>
  <c r="Y21" i="6"/>
  <c r="Y19" i="6" s="1"/>
  <c r="X21" i="6"/>
  <c r="W21" i="6"/>
  <c r="W19" i="6" s="1"/>
  <c r="AT20" i="6"/>
  <c r="AR20" i="6"/>
  <c r="AR18" i="6" s="1"/>
  <c r="AP20" i="6"/>
  <c r="AN20" i="6"/>
  <c r="AN18" i="6" s="1"/>
  <c r="AL20" i="6"/>
  <c r="AJ20" i="6"/>
  <c r="AJ18" i="6" s="1"/>
  <c r="AH20" i="6"/>
  <c r="AF20" i="6"/>
  <c r="AF18" i="6" s="1"/>
  <c r="AD20" i="6"/>
  <c r="AB20" i="6"/>
  <c r="AB18" i="6" s="1"/>
  <c r="Z20" i="6"/>
  <c r="X20" i="6"/>
  <c r="X18" i="6" s="1"/>
  <c r="AT19" i="6"/>
  <c r="AR19" i="6"/>
  <c r="AR13" i="6" s="1"/>
  <c r="AP19" i="6"/>
  <c r="AN19" i="6"/>
  <c r="AN13" i="6" s="1"/>
  <c r="AL19" i="6"/>
  <c r="AJ19" i="6"/>
  <c r="AJ13" i="6" s="1"/>
  <c r="AH19" i="6"/>
  <c r="AF19" i="6"/>
  <c r="AF13" i="6" s="1"/>
  <c r="AD19" i="6"/>
  <c r="AB19" i="6"/>
  <c r="AB13" i="6" s="1"/>
  <c r="Z19" i="6"/>
  <c r="X19" i="6"/>
  <c r="X13" i="6" s="1"/>
  <c r="AT18" i="6"/>
  <c r="AT16" i="6" s="1"/>
  <c r="AP18" i="6"/>
  <c r="AP16" i="6" s="1"/>
  <c r="AL18" i="6"/>
  <c r="AL16" i="6" s="1"/>
  <c r="AH18" i="6"/>
  <c r="AH16" i="6" s="1"/>
  <c r="AD18" i="6"/>
  <c r="AD16" i="6" s="1"/>
  <c r="Z18" i="6"/>
  <c r="Z16" i="6" s="1"/>
  <c r="AT17" i="6"/>
  <c r="AR17" i="6"/>
  <c r="AP17" i="6"/>
  <c r="AN17" i="6"/>
  <c r="AL17" i="6"/>
  <c r="AJ17" i="6"/>
  <c r="AH17" i="6"/>
  <c r="AF17" i="6"/>
  <c r="AD17" i="6"/>
  <c r="AB17" i="6"/>
  <c r="Z17" i="6"/>
  <c r="X17" i="6"/>
  <c r="AT15" i="6"/>
  <c r="AR15" i="6"/>
  <c r="AP15" i="6"/>
  <c r="AN15" i="6"/>
  <c r="AL15" i="6"/>
  <c r="AJ15" i="6"/>
  <c r="AH15" i="6"/>
  <c r="AF15" i="6"/>
  <c r="AD15" i="6"/>
  <c r="AB15" i="6"/>
  <c r="Z15" i="6"/>
  <c r="X15" i="6"/>
  <c r="BE13" i="6"/>
  <c r="BD13" i="6"/>
  <c r="BC13" i="6"/>
  <c r="BB13" i="6"/>
  <c r="BA13" i="6"/>
  <c r="AZ13" i="6"/>
  <c r="AY13" i="6"/>
  <c r="AX13" i="6"/>
  <c r="AW13" i="6"/>
  <c r="AV13" i="6"/>
  <c r="AU13" i="6"/>
  <c r="AT13" i="6"/>
  <c r="AT11" i="6" s="1"/>
  <c r="AT9" i="6" s="1"/>
  <c r="AP13" i="6"/>
  <c r="AP11" i="6" s="1"/>
  <c r="AP9" i="6" s="1"/>
  <c r="AL13" i="6"/>
  <c r="AL11" i="6" s="1"/>
  <c r="AL9" i="6" s="1"/>
  <c r="AH13" i="6"/>
  <c r="AH11" i="6" s="1"/>
  <c r="AH9" i="6" s="1"/>
  <c r="AD13" i="6"/>
  <c r="AD11" i="6" s="1"/>
  <c r="AD9" i="6" s="1"/>
  <c r="Z13" i="6"/>
  <c r="Z11" i="6" s="1"/>
  <c r="Z9" i="6" s="1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BE12" i="6"/>
  <c r="BD12" i="6"/>
  <c r="BC12" i="6"/>
  <c r="BB12" i="6"/>
  <c r="BA12" i="6"/>
  <c r="AZ12" i="6"/>
  <c r="AY12" i="6"/>
  <c r="AX12" i="6"/>
  <c r="AW12" i="6"/>
  <c r="AV12" i="6"/>
  <c r="AU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V7" i="6"/>
  <c r="U7" i="6"/>
  <c r="U45" i="6" s="1"/>
  <c r="T7" i="6"/>
  <c r="S7" i="6"/>
  <c r="S45" i="6" s="1"/>
  <c r="R7" i="6"/>
  <c r="Q7" i="6"/>
  <c r="Q45" i="6" s="1"/>
  <c r="P7" i="6"/>
  <c r="O7" i="6"/>
  <c r="O45" i="6" s="1"/>
  <c r="N7" i="6"/>
  <c r="M7" i="6"/>
  <c r="M45" i="6" s="1"/>
  <c r="L7" i="6"/>
  <c r="K7" i="6"/>
  <c r="K45" i="6" s="1"/>
  <c r="J7" i="6"/>
  <c r="I7" i="6"/>
  <c r="I45" i="6" s="1"/>
  <c r="H7" i="6"/>
  <c r="G7" i="6"/>
  <c r="G45" i="6" s="1"/>
  <c r="F7" i="6"/>
  <c r="V6" i="6"/>
  <c r="U6" i="6"/>
  <c r="U44" i="6" s="1"/>
  <c r="T6" i="6"/>
  <c r="T44" i="6" s="1"/>
  <c r="S6" i="6"/>
  <c r="S44" i="6" s="1"/>
  <c r="R6" i="6"/>
  <c r="R44" i="6" s="1"/>
  <c r="Q6" i="6"/>
  <c r="Q44" i="6" s="1"/>
  <c r="P6" i="6"/>
  <c r="P44" i="6" s="1"/>
  <c r="O6" i="6"/>
  <c r="O44" i="6" s="1"/>
  <c r="N6" i="6"/>
  <c r="N44" i="6" s="1"/>
  <c r="M6" i="6"/>
  <c r="L6" i="6"/>
  <c r="L44" i="6" s="1"/>
  <c r="K6" i="6"/>
  <c r="K44" i="6" s="1"/>
  <c r="J6" i="6"/>
  <c r="J44" i="6" s="1"/>
  <c r="I6" i="6"/>
  <c r="I44" i="6" s="1"/>
  <c r="H6" i="6"/>
  <c r="H44" i="6" s="1"/>
  <c r="G6" i="6"/>
  <c r="G44" i="6" s="1"/>
  <c r="F6" i="6"/>
  <c r="X3" i="6"/>
  <c r="Y3" i="6" s="1"/>
  <c r="Z3" i="6" s="1"/>
  <c r="AA3" i="6" s="1"/>
  <c r="AB3" i="6" s="1"/>
  <c r="AC3" i="6" s="1"/>
  <c r="AD3" i="6" s="1"/>
  <c r="AE3" i="6" s="1"/>
  <c r="AF3" i="6" s="1"/>
  <c r="AG3" i="6" s="1"/>
  <c r="AH3" i="6" s="1"/>
  <c r="AI3" i="6" s="1"/>
  <c r="AJ3" i="6" s="1"/>
  <c r="AK3" i="6" s="1"/>
  <c r="AL3" i="6" s="1"/>
  <c r="AM3" i="6" s="1"/>
  <c r="AN3" i="6" s="1"/>
  <c r="AO3" i="6" s="1"/>
  <c r="AP3" i="6" s="1"/>
  <c r="AQ3" i="6" s="1"/>
  <c r="AR3" i="6" s="1"/>
  <c r="AS3" i="6" s="1"/>
  <c r="AT3" i="6" s="1"/>
  <c r="AU3" i="6" s="1"/>
  <c r="AV3" i="6" s="1"/>
  <c r="AW3" i="6" s="1"/>
  <c r="AX3" i="6" s="1"/>
  <c r="AY3" i="6" s="1"/>
  <c r="AZ3" i="6" s="1"/>
  <c r="BA3" i="6" s="1"/>
  <c r="BB3" i="6" s="1"/>
  <c r="BC3" i="6" s="1"/>
  <c r="G3" i="6"/>
  <c r="H3" i="6" s="1"/>
  <c r="I3" i="6" s="1"/>
  <c r="J3" i="6" s="1"/>
  <c r="K3" i="6" s="1"/>
  <c r="L3" i="6" s="1"/>
  <c r="M3" i="6" s="1"/>
  <c r="N3" i="6" s="1"/>
  <c r="O3" i="6" s="1"/>
  <c r="P3" i="6" s="1"/>
  <c r="Q3" i="6" s="1"/>
  <c r="R3" i="6" s="1"/>
  <c r="S3" i="6" s="1"/>
  <c r="T3" i="6" s="1"/>
  <c r="U3" i="6" s="1"/>
  <c r="V3" i="6" s="1"/>
  <c r="F3" i="6"/>
  <c r="BG57" i="5"/>
  <c r="BG55" i="5"/>
  <c r="BG53" i="5"/>
  <c r="BG52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I51" i="5"/>
  <c r="AH51" i="5"/>
  <c r="AG51" i="5"/>
  <c r="AF51" i="5"/>
  <c r="AE51" i="5"/>
  <c r="AD51" i="5"/>
  <c r="AB51" i="5"/>
  <c r="AA51" i="5"/>
  <c r="Z51" i="5"/>
  <c r="Y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AV50" i="5"/>
  <c r="AU50" i="5"/>
  <c r="AT50" i="5"/>
  <c r="AS50" i="5"/>
  <c r="AR50" i="5"/>
  <c r="AQ50" i="5"/>
  <c r="AP50" i="5"/>
  <c r="AO50" i="5"/>
  <c r="AN50" i="5"/>
  <c r="AM50" i="5"/>
  <c r="AL50" i="5"/>
  <c r="AK50" i="5"/>
  <c r="AJ50" i="5"/>
  <c r="AI50" i="5"/>
  <c r="AH50" i="5"/>
  <c r="AG50" i="5"/>
  <c r="AF50" i="5"/>
  <c r="AE50" i="5"/>
  <c r="AD50" i="5"/>
  <c r="AC50" i="5"/>
  <c r="AB50" i="5"/>
  <c r="AA50" i="5"/>
  <c r="Z50" i="5"/>
  <c r="Y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BG49" i="5"/>
  <c r="BG48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H47" i="5"/>
  <c r="AG47" i="5"/>
  <c r="AF47" i="5"/>
  <c r="AE47" i="5"/>
  <c r="AD47" i="5"/>
  <c r="AC47" i="5"/>
  <c r="AB47" i="5"/>
  <c r="AA47" i="5"/>
  <c r="Z47" i="5"/>
  <c r="Y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I46" i="5"/>
  <c r="AH46" i="5"/>
  <c r="AG46" i="5"/>
  <c r="AF46" i="5"/>
  <c r="AE46" i="5"/>
  <c r="AD46" i="5"/>
  <c r="AC46" i="5"/>
  <c r="AB46" i="5"/>
  <c r="AA46" i="5"/>
  <c r="Z46" i="5"/>
  <c r="Y46" i="5"/>
  <c r="U46" i="5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BG45" i="5"/>
  <c r="BG44" i="5"/>
  <c r="BG43" i="5"/>
  <c r="BG42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AD41" i="5"/>
  <c r="AC41" i="5"/>
  <c r="AB41" i="5"/>
  <c r="AA41" i="5"/>
  <c r="Z41" i="5"/>
  <c r="Y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BG39" i="5"/>
  <c r="BG38" i="5"/>
  <c r="BG37" i="5"/>
  <c r="BG36" i="5"/>
  <c r="BG35" i="5"/>
  <c r="BG34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Y33" i="5"/>
  <c r="U33" i="5"/>
  <c r="U31" i="5" s="1"/>
  <c r="T33" i="5"/>
  <c r="S33" i="5"/>
  <c r="S31" i="5" s="1"/>
  <c r="R33" i="5"/>
  <c r="Q33" i="5"/>
  <c r="Q31" i="5" s="1"/>
  <c r="P33" i="5"/>
  <c r="O33" i="5"/>
  <c r="O31" i="5" s="1"/>
  <c r="N33" i="5"/>
  <c r="M33" i="5"/>
  <c r="M31" i="5" s="1"/>
  <c r="L33" i="5"/>
  <c r="K33" i="5"/>
  <c r="K31" i="5" s="1"/>
  <c r="J33" i="5"/>
  <c r="I33" i="5"/>
  <c r="I31" i="5" s="1"/>
  <c r="H33" i="5"/>
  <c r="G33" i="5"/>
  <c r="G31" i="5" s="1"/>
  <c r="F33" i="5"/>
  <c r="AU32" i="5"/>
  <c r="AU30" i="5" s="1"/>
  <c r="AT32" i="5"/>
  <c r="AS32" i="5"/>
  <c r="AS30" i="5" s="1"/>
  <c r="AR32" i="5"/>
  <c r="AQ32" i="5"/>
  <c r="AQ30" i="5" s="1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U32" i="5"/>
  <c r="T32" i="5"/>
  <c r="T30" i="5" s="1"/>
  <c r="S32" i="5"/>
  <c r="R32" i="5"/>
  <c r="R30" i="5" s="1"/>
  <c r="Q32" i="5"/>
  <c r="P32" i="5"/>
  <c r="P30" i="5" s="1"/>
  <c r="O32" i="5"/>
  <c r="N32" i="5"/>
  <c r="N30" i="5" s="1"/>
  <c r="M32" i="5"/>
  <c r="L32" i="5"/>
  <c r="L30" i="5" s="1"/>
  <c r="K32" i="5"/>
  <c r="J32" i="5"/>
  <c r="J30" i="5" s="1"/>
  <c r="I32" i="5"/>
  <c r="H32" i="5"/>
  <c r="H30" i="5" s="1"/>
  <c r="G32" i="5"/>
  <c r="F32" i="5"/>
  <c r="BG32" i="5" s="1"/>
  <c r="AU31" i="5"/>
  <c r="AT31" i="5"/>
  <c r="AS31" i="5"/>
  <c r="AR31" i="5"/>
  <c r="AQ31" i="5"/>
  <c r="AP31" i="5"/>
  <c r="AN31" i="5"/>
  <c r="AL31" i="5"/>
  <c r="AJ31" i="5"/>
  <c r="AH31" i="5"/>
  <c r="AF31" i="5"/>
  <c r="AD31" i="5"/>
  <c r="AB31" i="5"/>
  <c r="Z31" i="5"/>
  <c r="T31" i="5"/>
  <c r="R31" i="5"/>
  <c r="P31" i="5"/>
  <c r="N31" i="5"/>
  <c r="L31" i="5"/>
  <c r="J31" i="5"/>
  <c r="H31" i="5"/>
  <c r="F31" i="5"/>
  <c r="AV30" i="5"/>
  <c r="AT30" i="5"/>
  <c r="AR30" i="5"/>
  <c r="AP30" i="5"/>
  <c r="AN30" i="5"/>
  <c r="AL30" i="5"/>
  <c r="AJ30" i="5"/>
  <c r="AH30" i="5"/>
  <c r="AF30" i="5"/>
  <c r="AD30" i="5"/>
  <c r="AB30" i="5"/>
  <c r="Z30" i="5"/>
  <c r="U30" i="5"/>
  <c r="S30" i="5"/>
  <c r="Q30" i="5"/>
  <c r="O30" i="5"/>
  <c r="M30" i="5"/>
  <c r="K30" i="5"/>
  <c r="I30" i="5"/>
  <c r="G30" i="5"/>
  <c r="F30" i="5"/>
  <c r="BG29" i="5"/>
  <c r="BG28" i="5"/>
  <c r="BG27" i="5"/>
  <c r="BG26" i="5"/>
  <c r="BG25" i="5"/>
  <c r="BG24" i="5"/>
  <c r="BG23" i="5"/>
  <c r="BG22" i="5"/>
  <c r="BG21" i="5"/>
  <c r="BG20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BG17" i="5"/>
  <c r="BG16" i="5"/>
  <c r="AU15" i="5"/>
  <c r="AT15" i="5"/>
  <c r="AS15" i="5"/>
  <c r="AR15" i="5"/>
  <c r="AQ15" i="5"/>
  <c r="AP15" i="5"/>
  <c r="AO15" i="5"/>
  <c r="AN15" i="5"/>
  <c r="AM15" i="5"/>
  <c r="AL15" i="5"/>
  <c r="AK15" i="5"/>
  <c r="AJ15" i="5"/>
  <c r="AI15" i="5"/>
  <c r="AH15" i="5"/>
  <c r="AG15" i="5"/>
  <c r="AF15" i="5"/>
  <c r="AE15" i="5"/>
  <c r="AD15" i="5"/>
  <c r="AC15" i="5"/>
  <c r="AB15" i="5"/>
  <c r="AA15" i="5"/>
  <c r="Z15" i="5"/>
  <c r="Y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BG14" i="5" s="1"/>
  <c r="F14" i="5"/>
  <c r="BG13" i="5"/>
  <c r="BG12" i="5"/>
  <c r="BG11" i="5"/>
  <c r="BG10" i="5"/>
  <c r="BG9" i="5"/>
  <c r="BG8" i="5"/>
  <c r="AV7" i="5"/>
  <c r="AU7" i="5"/>
  <c r="AT7" i="5"/>
  <c r="AS7" i="5"/>
  <c r="AR7" i="5"/>
  <c r="AQ7" i="5"/>
  <c r="AP7" i="5"/>
  <c r="AP61" i="5" s="1"/>
  <c r="AO7" i="5"/>
  <c r="AN7" i="5"/>
  <c r="AN61" i="5" s="1"/>
  <c r="AM7" i="5"/>
  <c r="AL7" i="5"/>
  <c r="AL61" i="5" s="1"/>
  <c r="AK7" i="5"/>
  <c r="AJ7" i="5"/>
  <c r="AJ61" i="5" s="1"/>
  <c r="AI7" i="5"/>
  <c r="AH7" i="5"/>
  <c r="AH61" i="5" s="1"/>
  <c r="AG7" i="5"/>
  <c r="AF7" i="5"/>
  <c r="AF61" i="5" s="1"/>
  <c r="AE7" i="5"/>
  <c r="AD7" i="5"/>
  <c r="AD61" i="5" s="1"/>
  <c r="AC7" i="5"/>
  <c r="AB7" i="5"/>
  <c r="AB61" i="5" s="1"/>
  <c r="AA7" i="5"/>
  <c r="Z7" i="5"/>
  <c r="Z61" i="5" s="1"/>
  <c r="Y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AV6" i="5"/>
  <c r="AV60" i="5" s="1"/>
  <c r="AV62" i="5" s="1"/>
  <c r="AU6" i="5"/>
  <c r="AT6" i="5"/>
  <c r="AS6" i="5"/>
  <c r="AR6" i="5"/>
  <c r="AQ6" i="5"/>
  <c r="AP6" i="5"/>
  <c r="AP60" i="5" s="1"/>
  <c r="AP62" i="5" s="1"/>
  <c r="AO6" i="5"/>
  <c r="AN6" i="5"/>
  <c r="AN60" i="5" s="1"/>
  <c r="AN62" i="5" s="1"/>
  <c r="AM6" i="5"/>
  <c r="AL6" i="5"/>
  <c r="AL60" i="5" s="1"/>
  <c r="AL62" i="5" s="1"/>
  <c r="AK6" i="5"/>
  <c r="AJ6" i="5"/>
  <c r="AJ60" i="5" s="1"/>
  <c r="AJ62" i="5" s="1"/>
  <c r="AI6" i="5"/>
  <c r="AH6" i="5"/>
  <c r="AH60" i="5" s="1"/>
  <c r="AH62" i="5" s="1"/>
  <c r="AG6" i="5"/>
  <c r="AF6" i="5"/>
  <c r="AF60" i="5" s="1"/>
  <c r="AF62" i="5" s="1"/>
  <c r="AE6" i="5"/>
  <c r="AD6" i="5"/>
  <c r="AD60" i="5" s="1"/>
  <c r="AD62" i="5" s="1"/>
  <c r="AC6" i="5"/>
  <c r="AB6" i="5"/>
  <c r="AB60" i="5" s="1"/>
  <c r="AB62" i="5" s="1"/>
  <c r="AA6" i="5"/>
  <c r="Z6" i="5"/>
  <c r="Z60" i="5" s="1"/>
  <c r="Z62" i="5" s="1"/>
  <c r="Y6" i="5"/>
  <c r="U6" i="5"/>
  <c r="U60" i="5" s="1"/>
  <c r="T6" i="5"/>
  <c r="S6" i="5"/>
  <c r="S60" i="5" s="1"/>
  <c r="R6" i="5"/>
  <c r="Q6" i="5"/>
  <c r="Q60" i="5" s="1"/>
  <c r="P6" i="5"/>
  <c r="O6" i="5"/>
  <c r="O60" i="5" s="1"/>
  <c r="N6" i="5"/>
  <c r="M6" i="5"/>
  <c r="M60" i="5" s="1"/>
  <c r="L6" i="5"/>
  <c r="K6" i="5"/>
  <c r="K60" i="5" s="1"/>
  <c r="J6" i="5"/>
  <c r="I6" i="5"/>
  <c r="I60" i="5" s="1"/>
  <c r="H6" i="5"/>
  <c r="G6" i="5"/>
  <c r="G60" i="5" s="1"/>
  <c r="F6" i="5"/>
  <c r="F60" i="5" s="1"/>
  <c r="BF3" i="5"/>
  <c r="X3" i="5"/>
  <c r="Y3" i="5" s="1"/>
  <c r="Z3" i="5" s="1"/>
  <c r="AA3" i="5" s="1"/>
  <c r="AB3" i="5" s="1"/>
  <c r="AC3" i="5" s="1"/>
  <c r="AD3" i="5" s="1"/>
  <c r="AE3" i="5" s="1"/>
  <c r="AF3" i="5" s="1"/>
  <c r="AG3" i="5" s="1"/>
  <c r="AH3" i="5" s="1"/>
  <c r="AI3" i="5" s="1"/>
  <c r="AJ3" i="5" s="1"/>
  <c r="AK3" i="5" s="1"/>
  <c r="AL3" i="5" s="1"/>
  <c r="AM3" i="5" s="1"/>
  <c r="AN3" i="5" s="1"/>
  <c r="AO3" i="5" s="1"/>
  <c r="AP3" i="5" s="1"/>
  <c r="AQ3" i="5" s="1"/>
  <c r="AR3" i="5" s="1"/>
  <c r="AS3" i="5" s="1"/>
  <c r="AT3" i="5" s="1"/>
  <c r="AU3" i="5" s="1"/>
  <c r="AV3" i="5" s="1"/>
  <c r="AW3" i="5" s="1"/>
  <c r="AX3" i="5" s="1"/>
  <c r="AY3" i="5" s="1"/>
  <c r="AZ3" i="5" s="1"/>
  <c r="BA3" i="5" s="1"/>
  <c r="BB3" i="5" s="1"/>
  <c r="BC3" i="5" s="1"/>
  <c r="F3" i="5"/>
  <c r="G3" i="5" s="1"/>
  <c r="H3" i="5" s="1"/>
  <c r="I3" i="5" s="1"/>
  <c r="J3" i="5" s="1"/>
  <c r="K3" i="5" s="1"/>
  <c r="L3" i="5" s="1"/>
  <c r="M3" i="5" s="1"/>
  <c r="N3" i="5" s="1"/>
  <c r="O3" i="5" s="1"/>
  <c r="P3" i="5" s="1"/>
  <c r="Q3" i="5" s="1"/>
  <c r="R3" i="5" s="1"/>
  <c r="S3" i="5" s="1"/>
  <c r="T3" i="5" s="1"/>
  <c r="U3" i="5" s="1"/>
  <c r="V3" i="5" s="1"/>
  <c r="AP55" i="4"/>
  <c r="AO55" i="4"/>
  <c r="AN55" i="4"/>
  <c r="AM55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BF55" i="4" s="1"/>
  <c r="BF53" i="4"/>
  <c r="BF52" i="4"/>
  <c r="BF51" i="4"/>
  <c r="BF50" i="4"/>
  <c r="BF49" i="4"/>
  <c r="BF48" i="4"/>
  <c r="AP47" i="4"/>
  <c r="AO47" i="4"/>
  <c r="AN47" i="4"/>
  <c r="AM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BF47" i="4" s="1"/>
  <c r="AU46" i="4"/>
  <c r="AT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G46" i="4"/>
  <c r="AF46" i="4"/>
  <c r="AE46" i="4"/>
  <c r="AD46" i="4"/>
  <c r="AC46" i="4"/>
  <c r="AB46" i="4"/>
  <c r="AA46" i="4"/>
  <c r="Z46" i="4"/>
  <c r="Y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BF45" i="4"/>
  <c r="BF44" i="4"/>
  <c r="AP43" i="4"/>
  <c r="AO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AU42" i="4"/>
  <c r="AT42" i="4"/>
  <c r="AS42" i="4"/>
  <c r="AR42" i="4"/>
  <c r="AQ42" i="4"/>
  <c r="AP42" i="4"/>
  <c r="AO42" i="4"/>
  <c r="AO34" i="4" s="1"/>
  <c r="AN42" i="4"/>
  <c r="AM42" i="4"/>
  <c r="AM34" i="4" s="1"/>
  <c r="AL42" i="4"/>
  <c r="AK42" i="4"/>
  <c r="AK34" i="4" s="1"/>
  <c r="AJ42" i="4"/>
  <c r="AI42" i="4"/>
  <c r="AI34" i="4" s="1"/>
  <c r="AH42" i="4"/>
  <c r="AG42" i="4"/>
  <c r="AG34" i="4" s="1"/>
  <c r="AF42" i="4"/>
  <c r="AE42" i="4"/>
  <c r="AE34" i="4" s="1"/>
  <c r="AD42" i="4"/>
  <c r="AC42" i="4"/>
  <c r="AC34" i="4" s="1"/>
  <c r="AB42" i="4"/>
  <c r="AA42" i="4"/>
  <c r="AA34" i="4" s="1"/>
  <c r="Z42" i="4"/>
  <c r="Y42" i="4"/>
  <c r="Y34" i="4" s="1"/>
  <c r="U42" i="4"/>
  <c r="T42" i="4"/>
  <c r="T34" i="4" s="1"/>
  <c r="S42" i="4"/>
  <c r="R42" i="4"/>
  <c r="R34" i="4" s="1"/>
  <c r="Q42" i="4"/>
  <c r="P42" i="4"/>
  <c r="P34" i="4" s="1"/>
  <c r="O42" i="4"/>
  <c r="N42" i="4"/>
  <c r="N34" i="4" s="1"/>
  <c r="M42" i="4"/>
  <c r="L42" i="4"/>
  <c r="L34" i="4" s="1"/>
  <c r="K42" i="4"/>
  <c r="J42" i="4"/>
  <c r="J34" i="4" s="1"/>
  <c r="I42" i="4"/>
  <c r="H42" i="4"/>
  <c r="H34" i="4" s="1"/>
  <c r="G42" i="4"/>
  <c r="F42" i="4"/>
  <c r="BF42" i="4" s="1"/>
  <c r="BF41" i="4"/>
  <c r="BF40" i="4"/>
  <c r="BF39" i="4"/>
  <c r="BF38" i="4"/>
  <c r="AP37" i="4"/>
  <c r="AO37" i="4"/>
  <c r="AO35" i="4" s="1"/>
  <c r="AN37" i="4"/>
  <c r="AM37" i="4"/>
  <c r="AM35" i="4" s="1"/>
  <c r="AL37" i="4"/>
  <c r="AK37" i="4"/>
  <c r="AK35" i="4" s="1"/>
  <c r="AJ37" i="4"/>
  <c r="AI37" i="4"/>
  <c r="AI35" i="4" s="1"/>
  <c r="AH37" i="4"/>
  <c r="AG37" i="4"/>
  <c r="AG35" i="4" s="1"/>
  <c r="AF37" i="4"/>
  <c r="AE37" i="4"/>
  <c r="AE35" i="4" s="1"/>
  <c r="AD37" i="4"/>
  <c r="AC37" i="4"/>
  <c r="AC35" i="4" s="1"/>
  <c r="AB37" i="4"/>
  <c r="AA37" i="4"/>
  <c r="AA35" i="4" s="1"/>
  <c r="Z37" i="4"/>
  <c r="Y37" i="4"/>
  <c r="Y35" i="4" s="1"/>
  <c r="U37" i="4"/>
  <c r="T37" i="4"/>
  <c r="T35" i="4" s="1"/>
  <c r="S37" i="4"/>
  <c r="R37" i="4"/>
  <c r="R35" i="4" s="1"/>
  <c r="Q37" i="4"/>
  <c r="P37" i="4"/>
  <c r="P35" i="4" s="1"/>
  <c r="O37" i="4"/>
  <c r="N37" i="4"/>
  <c r="N35" i="4" s="1"/>
  <c r="M37" i="4"/>
  <c r="L37" i="4"/>
  <c r="L35" i="4" s="1"/>
  <c r="K37" i="4"/>
  <c r="J37" i="4"/>
  <c r="J35" i="4" s="1"/>
  <c r="I37" i="4"/>
  <c r="H37" i="4"/>
  <c r="H35" i="4" s="1"/>
  <c r="G37" i="4"/>
  <c r="F37" i="4"/>
  <c r="BF37" i="4" s="1"/>
  <c r="AU36" i="4"/>
  <c r="AT36" i="4"/>
  <c r="AS36" i="4"/>
  <c r="AR36" i="4"/>
  <c r="AQ36" i="4"/>
  <c r="AP36" i="4"/>
  <c r="AO36" i="4"/>
  <c r="AN36" i="4"/>
  <c r="AM36" i="4"/>
  <c r="AL36" i="4"/>
  <c r="AK36" i="4"/>
  <c r="AJ36" i="4"/>
  <c r="AI36" i="4"/>
  <c r="AH36" i="4"/>
  <c r="AG36" i="4"/>
  <c r="AF36" i="4"/>
  <c r="AE36" i="4"/>
  <c r="AD36" i="4"/>
  <c r="AC36" i="4"/>
  <c r="AB36" i="4"/>
  <c r="AA36" i="4"/>
  <c r="Z36" i="4"/>
  <c r="Y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AU35" i="4"/>
  <c r="AT35" i="4"/>
  <c r="AS35" i="4"/>
  <c r="AR35" i="4"/>
  <c r="AP35" i="4"/>
  <c r="AN35" i="4"/>
  <c r="AL35" i="4"/>
  <c r="AJ35" i="4"/>
  <c r="AH35" i="4"/>
  <c r="AF35" i="4"/>
  <c r="AD35" i="4"/>
  <c r="AB35" i="4"/>
  <c r="Z35" i="4"/>
  <c r="U35" i="4"/>
  <c r="S35" i="4"/>
  <c r="Q35" i="4"/>
  <c r="O35" i="4"/>
  <c r="M35" i="4"/>
  <c r="K35" i="4"/>
  <c r="I35" i="4"/>
  <c r="G35" i="4"/>
  <c r="AP34" i="4"/>
  <c r="AN34" i="4"/>
  <c r="AL34" i="4"/>
  <c r="AJ34" i="4"/>
  <c r="AH34" i="4"/>
  <c r="AF34" i="4"/>
  <c r="AD34" i="4"/>
  <c r="AB34" i="4"/>
  <c r="Z34" i="4"/>
  <c r="U34" i="4"/>
  <c r="S34" i="4"/>
  <c r="Q34" i="4"/>
  <c r="O34" i="4"/>
  <c r="M34" i="4"/>
  <c r="K34" i="4"/>
  <c r="I34" i="4"/>
  <c r="G34" i="4"/>
  <c r="BF33" i="4"/>
  <c r="BF32" i="4"/>
  <c r="BF31" i="4"/>
  <c r="BF30" i="4"/>
  <c r="BF29" i="4"/>
  <c r="BF28" i="4"/>
  <c r="BF27" i="4"/>
  <c r="BF26" i="4"/>
  <c r="BF25" i="4"/>
  <c r="BF24" i="4"/>
  <c r="BF23" i="4"/>
  <c r="BF22" i="4"/>
  <c r="BF21" i="4"/>
  <c r="BF20" i="4"/>
  <c r="AP19" i="4"/>
  <c r="AO19" i="4"/>
  <c r="AN19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AU18" i="4"/>
  <c r="AT18" i="4"/>
  <c r="AS18" i="4"/>
  <c r="AR18" i="4"/>
  <c r="AP18" i="4"/>
  <c r="AO18" i="4"/>
  <c r="AN18" i="4"/>
  <c r="AM18" i="4"/>
  <c r="AL18" i="4"/>
  <c r="AK18" i="4"/>
  <c r="AJ18" i="4"/>
  <c r="AI18" i="4"/>
  <c r="AH18" i="4"/>
  <c r="AG18" i="4"/>
  <c r="AF18" i="4"/>
  <c r="AE18" i="4"/>
  <c r="AD18" i="4"/>
  <c r="AC18" i="4"/>
  <c r="AB18" i="4"/>
  <c r="AA18" i="4"/>
  <c r="Z18" i="4"/>
  <c r="Y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BF17" i="4"/>
  <c r="BF16" i="4"/>
  <c r="AP15" i="4"/>
  <c r="AO15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AU14" i="4"/>
  <c r="AT14" i="4"/>
  <c r="AS14" i="4"/>
  <c r="AR14" i="4"/>
  <c r="AP14" i="4"/>
  <c r="AO14" i="4"/>
  <c r="AN14" i="4"/>
  <c r="AM14" i="4"/>
  <c r="AL14" i="4"/>
  <c r="AK14" i="4"/>
  <c r="AJ14" i="4"/>
  <c r="AI14" i="4"/>
  <c r="AH14" i="4"/>
  <c r="AG14" i="4"/>
  <c r="AF14" i="4"/>
  <c r="AE14" i="4"/>
  <c r="AD14" i="4"/>
  <c r="AC14" i="4"/>
  <c r="AB14" i="4"/>
  <c r="AA14" i="4"/>
  <c r="Z14" i="4"/>
  <c r="Y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BF13" i="4"/>
  <c r="BF12" i="4"/>
  <c r="BF11" i="4"/>
  <c r="BF10" i="4"/>
  <c r="BF9" i="4"/>
  <c r="BF8" i="4"/>
  <c r="AP7" i="4"/>
  <c r="AO7" i="4"/>
  <c r="AN7" i="4"/>
  <c r="AM7" i="4"/>
  <c r="AL7" i="4"/>
  <c r="AK7" i="4"/>
  <c r="AJ7" i="4"/>
  <c r="AI7" i="4"/>
  <c r="AH7" i="4"/>
  <c r="AG7" i="4"/>
  <c r="AF7" i="4"/>
  <c r="AE7" i="4"/>
  <c r="AD7" i="4"/>
  <c r="AC7" i="4"/>
  <c r="AB7" i="4"/>
  <c r="AA7" i="4"/>
  <c r="Z7" i="4"/>
  <c r="Y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AU6" i="4"/>
  <c r="AT54" i="4" s="1"/>
  <c r="AT6" i="4"/>
  <c r="AS54" i="4" s="1"/>
  <c r="AS6" i="4"/>
  <c r="AR54" i="4" s="1"/>
  <c r="AR6" i="4"/>
  <c r="AP6" i="4"/>
  <c r="AP54" i="4" s="1"/>
  <c r="AP56" i="4" s="1"/>
  <c r="AO6" i="4"/>
  <c r="AN6" i="4"/>
  <c r="AN54" i="4" s="1"/>
  <c r="AN56" i="4" s="1"/>
  <c r="AM6" i="4"/>
  <c r="AL6" i="4"/>
  <c r="AL54" i="4" s="1"/>
  <c r="AL56" i="4" s="1"/>
  <c r="AK6" i="4"/>
  <c r="AJ6" i="4"/>
  <c r="AJ54" i="4" s="1"/>
  <c r="AJ56" i="4" s="1"/>
  <c r="AI6" i="4"/>
  <c r="AH6" i="4"/>
  <c r="AH54" i="4" s="1"/>
  <c r="AH56" i="4" s="1"/>
  <c r="AG6" i="4"/>
  <c r="AF6" i="4"/>
  <c r="AF54" i="4" s="1"/>
  <c r="AF56" i="4" s="1"/>
  <c r="AE6" i="4"/>
  <c r="AD6" i="4"/>
  <c r="AD54" i="4" s="1"/>
  <c r="AD56" i="4" s="1"/>
  <c r="AC6" i="4"/>
  <c r="AB6" i="4"/>
  <c r="AB54" i="4" s="1"/>
  <c r="AB56" i="4" s="1"/>
  <c r="AA6" i="4"/>
  <c r="Z6" i="4"/>
  <c r="Z54" i="4" s="1"/>
  <c r="Z56" i="4" s="1"/>
  <c r="Y6" i="4"/>
  <c r="U6" i="4"/>
  <c r="U54" i="4" s="1"/>
  <c r="U56" i="4" s="1"/>
  <c r="T6" i="4"/>
  <c r="S6" i="4"/>
  <c r="S54" i="4" s="1"/>
  <c r="S56" i="4" s="1"/>
  <c r="R6" i="4"/>
  <c r="Q6" i="4"/>
  <c r="Q54" i="4" s="1"/>
  <c r="Q56" i="4" s="1"/>
  <c r="P6" i="4"/>
  <c r="O6" i="4"/>
  <c r="O54" i="4" s="1"/>
  <c r="O56" i="4" s="1"/>
  <c r="N6" i="4"/>
  <c r="M6" i="4"/>
  <c r="M54" i="4" s="1"/>
  <c r="M56" i="4" s="1"/>
  <c r="L6" i="4"/>
  <c r="K6" i="4"/>
  <c r="K54" i="4" s="1"/>
  <c r="K56" i="4" s="1"/>
  <c r="J6" i="4"/>
  <c r="I6" i="4"/>
  <c r="I54" i="4" s="1"/>
  <c r="I56" i="4" s="1"/>
  <c r="H6" i="4"/>
  <c r="H54" i="4" s="1"/>
  <c r="H56" i="4" s="1"/>
  <c r="G6" i="4"/>
  <c r="G54" i="4" s="1"/>
  <c r="G56" i="4" s="1"/>
  <c r="F6" i="4"/>
  <c r="Y3" i="4"/>
  <c r="Z3" i="4" s="1"/>
  <c r="AA3" i="4" s="1"/>
  <c r="AB3" i="4" s="1"/>
  <c r="AC3" i="4" s="1"/>
  <c r="AD3" i="4" s="1"/>
  <c r="AE3" i="4" s="1"/>
  <c r="AF3" i="4" s="1"/>
  <c r="AG3" i="4" s="1"/>
  <c r="AH3" i="4" s="1"/>
  <c r="AI3" i="4" s="1"/>
  <c r="AJ3" i="4" s="1"/>
  <c r="AK3" i="4" s="1"/>
  <c r="AL3" i="4" s="1"/>
  <c r="AM3" i="4" s="1"/>
  <c r="AN3" i="4" s="1"/>
  <c r="AO3" i="4" s="1"/>
  <c r="AP3" i="4" s="1"/>
  <c r="AQ3" i="4" s="1"/>
  <c r="AR3" i="4" s="1"/>
  <c r="AS3" i="4" s="1"/>
  <c r="AT3" i="4" s="1"/>
  <c r="AU3" i="4" s="1"/>
  <c r="AV3" i="4" s="1"/>
  <c r="AW3" i="4" s="1"/>
  <c r="AX3" i="4" s="1"/>
  <c r="AY3" i="4" s="1"/>
  <c r="AZ3" i="4" s="1"/>
  <c r="BA3" i="4" s="1"/>
  <c r="BB3" i="4" s="1"/>
  <c r="BC3" i="4" s="1"/>
  <c r="BD3" i="4" s="1"/>
  <c r="BE3" i="4" s="1"/>
  <c r="X3" i="4"/>
  <c r="F3" i="4"/>
  <c r="G3" i="4" s="1"/>
  <c r="H3" i="4" s="1"/>
  <c r="I3" i="4" s="1"/>
  <c r="J3" i="4" s="1"/>
  <c r="K3" i="4" s="1"/>
  <c r="L3" i="4" s="1"/>
  <c r="M3" i="4" s="1"/>
  <c r="N3" i="4" s="1"/>
  <c r="O3" i="4" s="1"/>
  <c r="P3" i="4" s="1"/>
  <c r="Q3" i="4" s="1"/>
  <c r="R3" i="4" s="1"/>
  <c r="S3" i="4" s="1"/>
  <c r="T3" i="4" s="1"/>
  <c r="U3" i="4" s="1"/>
  <c r="V3" i="4" s="1"/>
  <c r="W32" i="3"/>
  <c r="W30" i="3" s="1"/>
  <c r="W28" i="3" s="1"/>
  <c r="W26" i="3" s="1"/>
  <c r="W24" i="3" s="1"/>
  <c r="W22" i="3" s="1"/>
  <c r="W20" i="3" s="1"/>
  <c r="W18" i="3" s="1"/>
  <c r="W16" i="3" s="1"/>
  <c r="W14" i="3" s="1"/>
  <c r="W12" i="3" s="1"/>
  <c r="W10" i="3" s="1"/>
  <c r="W8" i="3" s="1"/>
  <c r="U32" i="3"/>
  <c r="U30" i="3" s="1"/>
  <c r="AU32" i="3"/>
  <c r="AU30" i="3" s="1"/>
  <c r="AU28" i="3" s="1"/>
  <c r="AU26" i="3" s="1"/>
  <c r="AU24" i="3" s="1"/>
  <c r="AU22" i="3" s="1"/>
  <c r="AU20" i="3" s="1"/>
  <c r="AU18" i="3" s="1"/>
  <c r="AU16" i="3" s="1"/>
  <c r="AU14" i="3" s="1"/>
  <c r="AU12" i="3" s="1"/>
  <c r="AU10" i="3" s="1"/>
  <c r="AU8" i="3" s="1"/>
  <c r="V32" i="3"/>
  <c r="V30" i="3" s="1"/>
  <c r="V28" i="3" s="1"/>
  <c r="V26" i="3" s="1"/>
  <c r="V24" i="3" s="1"/>
  <c r="V22" i="3" s="1"/>
  <c r="V20" i="3" s="1"/>
  <c r="V18" i="3" s="1"/>
  <c r="V16" i="3" s="1"/>
  <c r="V14" i="3" s="1"/>
  <c r="V12" i="3" s="1"/>
  <c r="V10" i="3" s="1"/>
  <c r="V8" i="3" s="1"/>
  <c r="AT34" i="3"/>
  <c r="AS34" i="3"/>
  <c r="AR34" i="3"/>
  <c r="AQ34" i="3"/>
  <c r="AP34" i="3"/>
  <c r="AO34" i="3"/>
  <c r="AN34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AT33" i="3"/>
  <c r="AS33" i="3"/>
  <c r="AS35" i="3" s="1"/>
  <c r="AR33" i="3"/>
  <c r="AQ33" i="3"/>
  <c r="AQ35" i="3" s="1"/>
  <c r="AP33" i="3"/>
  <c r="AO33" i="3"/>
  <c r="AN33" i="3"/>
  <c r="AM33" i="3"/>
  <c r="AM35" i="3" s="1"/>
  <c r="AL33" i="3"/>
  <c r="AK33" i="3"/>
  <c r="AK35" i="3" s="1"/>
  <c r="AJ33" i="3"/>
  <c r="AI33" i="3"/>
  <c r="AI35" i="3" s="1"/>
  <c r="AH33" i="3"/>
  <c r="AG33" i="3"/>
  <c r="AG35" i="3" s="1"/>
  <c r="AF33" i="3"/>
  <c r="AE33" i="3"/>
  <c r="AE35" i="3" s="1"/>
  <c r="AD33" i="3"/>
  <c r="AC33" i="3"/>
  <c r="AC35" i="3" s="1"/>
  <c r="AB33" i="3"/>
  <c r="AA33" i="3"/>
  <c r="AA35" i="3" s="1"/>
  <c r="Z33" i="3"/>
  <c r="Y33" i="3"/>
  <c r="Y35" i="3" s="1"/>
  <c r="X33" i="3"/>
  <c r="T33" i="3"/>
  <c r="R33" i="3"/>
  <c r="P33" i="3"/>
  <c r="N33" i="3"/>
  <c r="L33" i="3"/>
  <c r="J33" i="3"/>
  <c r="H33" i="3"/>
  <c r="F33" i="3"/>
  <c r="F6" i="3"/>
  <c r="G6" i="3" s="1"/>
  <c r="H6" i="3" s="1"/>
  <c r="I6" i="3" s="1"/>
  <c r="J6" i="3" s="1"/>
  <c r="K6" i="3" s="1"/>
  <c r="L6" i="3" s="1"/>
  <c r="M6" i="3" s="1"/>
  <c r="N6" i="3" s="1"/>
  <c r="O6" i="3" s="1"/>
  <c r="P6" i="3" s="1"/>
  <c r="Q6" i="3" s="1"/>
  <c r="R6" i="3" s="1"/>
  <c r="S6" i="3" s="1"/>
  <c r="T6" i="3" s="1"/>
  <c r="U6" i="3" s="1"/>
  <c r="V6" i="3" s="1"/>
  <c r="W6" i="3" s="1"/>
  <c r="X6" i="3" s="1"/>
  <c r="Y6" i="3" s="1"/>
  <c r="Z6" i="3" s="1"/>
  <c r="AA6" i="3" s="1"/>
  <c r="AB6" i="3" s="1"/>
  <c r="AC6" i="3" s="1"/>
  <c r="AD6" i="3" s="1"/>
  <c r="AE6" i="3" s="1"/>
  <c r="AF6" i="3" s="1"/>
  <c r="AG6" i="3" s="1"/>
  <c r="AH6" i="3" s="1"/>
  <c r="AI6" i="3" s="1"/>
  <c r="AJ6" i="3" s="1"/>
  <c r="AK6" i="3" s="1"/>
  <c r="AL6" i="3" s="1"/>
  <c r="AM6" i="3" s="1"/>
  <c r="AN6" i="3" s="1"/>
  <c r="AO6" i="3" s="1"/>
  <c r="AP6" i="3" s="1"/>
  <c r="AQ6" i="3" s="1"/>
  <c r="AR6" i="3" s="1"/>
  <c r="AS6" i="3" s="1"/>
  <c r="AT6" i="3" s="1"/>
  <c r="AU6" i="3" s="1"/>
  <c r="AV6" i="3" s="1"/>
  <c r="AW6" i="3" s="1"/>
  <c r="AX6" i="3" s="1"/>
  <c r="AY6" i="3" s="1"/>
  <c r="AZ6" i="3" s="1"/>
  <c r="BA6" i="3" s="1"/>
  <c r="BB6" i="3" s="1"/>
  <c r="BC6" i="3" s="1"/>
  <c r="BD6" i="3" s="1"/>
  <c r="BE6" i="3" s="1"/>
  <c r="X4" i="3"/>
  <c r="Y4" i="3" s="1"/>
  <c r="Z4" i="3" s="1"/>
  <c r="AA4" i="3" s="1"/>
  <c r="AB4" i="3" s="1"/>
  <c r="AC4" i="3" s="1"/>
  <c r="AD4" i="3" s="1"/>
  <c r="AE4" i="3" s="1"/>
  <c r="AF4" i="3" s="1"/>
  <c r="AG4" i="3" s="1"/>
  <c r="AH4" i="3" s="1"/>
  <c r="AI4" i="3" s="1"/>
  <c r="AJ4" i="3" s="1"/>
  <c r="AK4" i="3" s="1"/>
  <c r="AL4" i="3" s="1"/>
  <c r="AM4" i="3" s="1"/>
  <c r="AN4" i="3" s="1"/>
  <c r="AO4" i="3" s="1"/>
  <c r="AP4" i="3" s="1"/>
  <c r="AQ4" i="3" s="1"/>
  <c r="AR4" i="3" s="1"/>
  <c r="AS4" i="3" s="1"/>
  <c r="AT4" i="3" s="1"/>
  <c r="AU4" i="3" s="1"/>
  <c r="AV4" i="3" s="1"/>
  <c r="AW4" i="3" s="1"/>
  <c r="AX4" i="3" s="1"/>
  <c r="AY4" i="3" s="1"/>
  <c r="AZ4" i="3" s="1"/>
  <c r="BA4" i="3" s="1"/>
  <c r="BB4" i="3" s="1"/>
  <c r="BC4" i="3" s="1"/>
  <c r="BD4" i="3" s="1"/>
  <c r="BE4" i="3" s="1"/>
  <c r="F4" i="3"/>
  <c r="G4" i="3" s="1"/>
  <c r="H4" i="3" s="1"/>
  <c r="I4" i="3" s="1"/>
  <c r="J4" i="3" s="1"/>
  <c r="K4" i="3" s="1"/>
  <c r="L4" i="3" s="1"/>
  <c r="M4" i="3" s="1"/>
  <c r="N4" i="3" s="1"/>
  <c r="O4" i="3" s="1"/>
  <c r="P4" i="3" s="1"/>
  <c r="Q4" i="3" s="1"/>
  <c r="R4" i="3" s="1"/>
  <c r="S4" i="3" s="1"/>
  <c r="T4" i="3" s="1"/>
  <c r="U4" i="3" s="1"/>
  <c r="V4" i="3" s="1"/>
  <c r="BF6" i="4" l="1"/>
  <c r="X11" i="6"/>
  <c r="X9" i="6" s="1"/>
  <c r="X7" i="6"/>
  <c r="AB11" i="6"/>
  <c r="AB9" i="6" s="1"/>
  <c r="AB7" i="6"/>
  <c r="AF11" i="6"/>
  <c r="AF9" i="6" s="1"/>
  <c r="AF7" i="6"/>
  <c r="AJ11" i="6"/>
  <c r="AJ9" i="6" s="1"/>
  <c r="AJ7" i="6"/>
  <c r="AN11" i="6"/>
  <c r="AN9" i="6" s="1"/>
  <c r="AN7" i="6"/>
  <c r="AR11" i="6"/>
  <c r="AR9" i="6" s="1"/>
  <c r="AR7" i="6"/>
  <c r="J54" i="4"/>
  <c r="J56" i="4" s="1"/>
  <c r="L54" i="4"/>
  <c r="L56" i="4" s="1"/>
  <c r="N54" i="4"/>
  <c r="N56" i="4" s="1"/>
  <c r="P54" i="4"/>
  <c r="P56" i="4" s="1"/>
  <c r="R54" i="4"/>
  <c r="R56" i="4" s="1"/>
  <c r="T54" i="4"/>
  <c r="T56" i="4" s="1"/>
  <c r="Y54" i="4"/>
  <c r="Y56" i="4" s="1"/>
  <c r="AA54" i="4"/>
  <c r="AA56" i="4" s="1"/>
  <c r="AC54" i="4"/>
  <c r="AC56" i="4" s="1"/>
  <c r="AE54" i="4"/>
  <c r="AE56" i="4" s="1"/>
  <c r="AG54" i="4"/>
  <c r="AG56" i="4" s="1"/>
  <c r="AI54" i="4"/>
  <c r="AI56" i="4" s="1"/>
  <c r="AK54" i="4"/>
  <c r="AK56" i="4" s="1"/>
  <c r="AM54" i="4"/>
  <c r="AM56" i="4" s="1"/>
  <c r="AO54" i="4"/>
  <c r="AO56" i="4" s="1"/>
  <c r="BF7" i="4"/>
  <c r="BF14" i="4"/>
  <c r="BF15" i="4"/>
  <c r="BF18" i="4"/>
  <c r="BF19" i="4"/>
  <c r="F34" i="4"/>
  <c r="F35" i="4"/>
  <c r="BF36" i="4"/>
  <c r="BF43" i="4"/>
  <c r="BF46" i="4"/>
  <c r="BG7" i="5"/>
  <c r="BG40" i="5"/>
  <c r="Y30" i="5"/>
  <c r="AA30" i="5"/>
  <c r="AC30" i="5"/>
  <c r="AE30" i="5"/>
  <c r="AG30" i="5"/>
  <c r="AI30" i="5"/>
  <c r="AK30" i="5"/>
  <c r="AM30" i="5"/>
  <c r="AO30" i="5"/>
  <c r="BG41" i="5"/>
  <c r="Y31" i="5"/>
  <c r="AA31" i="5"/>
  <c r="AC31" i="5"/>
  <c r="AE31" i="5"/>
  <c r="AG31" i="5"/>
  <c r="AI31" i="5"/>
  <c r="AK31" i="5"/>
  <c r="AM31" i="5"/>
  <c r="AO31" i="5"/>
  <c r="BG46" i="5"/>
  <c r="BG50" i="5"/>
  <c r="BG51" i="5"/>
  <c r="G46" i="6"/>
  <c r="I46" i="6"/>
  <c r="K46" i="6"/>
  <c r="M44" i="6"/>
  <c r="M46" i="6" s="1"/>
  <c r="O46" i="6"/>
  <c r="Q46" i="6"/>
  <c r="S46" i="6"/>
  <c r="U46" i="6"/>
  <c r="H45" i="6"/>
  <c r="H46" i="6" s="1"/>
  <c r="J45" i="6"/>
  <c r="J46" i="6" s="1"/>
  <c r="L45" i="6"/>
  <c r="L46" i="6" s="1"/>
  <c r="N45" i="6"/>
  <c r="N46" i="6" s="1"/>
  <c r="P45" i="6"/>
  <c r="P46" i="6" s="1"/>
  <c r="R45" i="6"/>
  <c r="R46" i="6" s="1"/>
  <c r="T45" i="6"/>
  <c r="T46" i="6" s="1"/>
  <c r="Z7" i="6"/>
  <c r="AD7" i="6"/>
  <c r="AH7" i="6"/>
  <c r="AL7" i="6"/>
  <c r="AP7" i="6"/>
  <c r="AT7" i="6"/>
  <c r="AO35" i="3"/>
  <c r="I61" i="5"/>
  <c r="I62" i="5" s="1"/>
  <c r="M61" i="5"/>
  <c r="M62" i="5" s="1"/>
  <c r="Q61" i="5"/>
  <c r="Q62" i="5" s="1"/>
  <c r="S61" i="5"/>
  <c r="S62" i="5" s="1"/>
  <c r="G61" i="5"/>
  <c r="G62" i="5" s="1"/>
  <c r="K61" i="5"/>
  <c r="K62" i="5" s="1"/>
  <c r="O61" i="5"/>
  <c r="O62" i="5" s="1"/>
  <c r="U61" i="5"/>
  <c r="U62" i="5" s="1"/>
  <c r="H60" i="5"/>
  <c r="J60" i="5"/>
  <c r="L60" i="5"/>
  <c r="N60" i="5"/>
  <c r="P60" i="5"/>
  <c r="R60" i="5"/>
  <c r="T60" i="5"/>
  <c r="Y60" i="5"/>
  <c r="AA60" i="5"/>
  <c r="AC60" i="5"/>
  <c r="AE60" i="5"/>
  <c r="AG60" i="5"/>
  <c r="AI60" i="5"/>
  <c r="AK60" i="5"/>
  <c r="AM60" i="5"/>
  <c r="AO60" i="5"/>
  <c r="AU60" i="5"/>
  <c r="AU62" i="5" s="1"/>
  <c r="H61" i="5"/>
  <c r="J61" i="5"/>
  <c r="L61" i="5"/>
  <c r="N61" i="5"/>
  <c r="P61" i="5"/>
  <c r="R61" i="5"/>
  <c r="T61" i="5"/>
  <c r="Y61" i="5"/>
  <c r="AA61" i="5"/>
  <c r="AC61" i="5"/>
  <c r="AE61" i="5"/>
  <c r="AG61" i="5"/>
  <c r="AI61" i="5"/>
  <c r="AK61" i="5"/>
  <c r="AM61" i="5"/>
  <c r="AO61" i="5"/>
  <c r="BG15" i="5"/>
  <c r="BG18" i="5"/>
  <c r="BG19" i="5"/>
  <c r="BG30" i="5"/>
  <c r="BG31" i="5"/>
  <c r="BG33" i="5"/>
  <c r="BG47" i="5"/>
  <c r="G35" i="3"/>
  <c r="I35" i="3"/>
  <c r="K35" i="3"/>
  <c r="M35" i="3"/>
  <c r="O35" i="3"/>
  <c r="Q35" i="3"/>
  <c r="S35" i="3"/>
  <c r="BF23" i="3"/>
  <c r="BF30" i="3"/>
  <c r="U28" i="3"/>
  <c r="BF32" i="3"/>
  <c r="BF25" i="3"/>
  <c r="BF27" i="3"/>
  <c r="BF29" i="3"/>
  <c r="BF31" i="3"/>
  <c r="Z14" i="6"/>
  <c r="AH14" i="6"/>
  <c r="AP14" i="6"/>
  <c r="X16" i="6"/>
  <c r="AB16" i="6"/>
  <c r="AF16" i="6"/>
  <c r="AJ16" i="6"/>
  <c r="AN16" i="6"/>
  <c r="AR16" i="6"/>
  <c r="BF19" i="6"/>
  <c r="W17" i="6"/>
  <c r="Y17" i="6"/>
  <c r="AA17" i="6"/>
  <c r="AC17" i="6"/>
  <c r="AE17" i="6"/>
  <c r="AG17" i="6"/>
  <c r="AI17" i="6"/>
  <c r="AK17" i="6"/>
  <c r="AM17" i="6"/>
  <c r="AO17" i="6"/>
  <c r="AQ17" i="6"/>
  <c r="AS17" i="6"/>
  <c r="AD14" i="6"/>
  <c r="AL14" i="6"/>
  <c r="AT14" i="6"/>
  <c r="BF21" i="6"/>
  <c r="BF25" i="6"/>
  <c r="F23" i="6"/>
  <c r="BF23" i="6" s="1"/>
  <c r="W18" i="6"/>
  <c r="Y20" i="6"/>
  <c r="AA20" i="6"/>
  <c r="AC20" i="6"/>
  <c r="AE20" i="6"/>
  <c r="AG20" i="6"/>
  <c r="AI20" i="6"/>
  <c r="AK20" i="6"/>
  <c r="AM20" i="6"/>
  <c r="AO20" i="6"/>
  <c r="AQ20" i="6"/>
  <c r="AS20" i="6"/>
  <c r="BF24" i="6"/>
  <c r="F22" i="6"/>
  <c r="BF22" i="6" s="1"/>
  <c r="BG6" i="5"/>
  <c r="F61" i="5"/>
  <c r="BF35" i="4"/>
  <c r="F54" i="4"/>
  <c r="F35" i="3"/>
  <c r="H35" i="3"/>
  <c r="J35" i="3"/>
  <c r="L35" i="3"/>
  <c r="N35" i="3"/>
  <c r="P35" i="3"/>
  <c r="R35" i="3"/>
  <c r="T35" i="3"/>
  <c r="X35" i="3"/>
  <c r="Z35" i="3"/>
  <c r="AB35" i="3"/>
  <c r="AD35" i="3"/>
  <c r="AF35" i="3"/>
  <c r="AH35" i="3"/>
  <c r="AJ35" i="3"/>
  <c r="AL35" i="3"/>
  <c r="AN35" i="3"/>
  <c r="AP35" i="3"/>
  <c r="AR35" i="3"/>
  <c r="AT35" i="3"/>
  <c r="BF34" i="3"/>
  <c r="E33" i="3"/>
  <c r="BF34" i="4" l="1"/>
  <c r="AM62" i="5"/>
  <c r="AI62" i="5"/>
  <c r="AE62" i="5"/>
  <c r="AA62" i="5"/>
  <c r="T62" i="5"/>
  <c r="BG60" i="5"/>
  <c r="BG62" i="5" s="1"/>
  <c r="BG61" i="5"/>
  <c r="AO62" i="5"/>
  <c r="AK62" i="5"/>
  <c r="AG62" i="5"/>
  <c r="AC62" i="5"/>
  <c r="Y62" i="5"/>
  <c r="R62" i="5"/>
  <c r="N62" i="5"/>
  <c r="J62" i="5"/>
  <c r="P62" i="5"/>
  <c r="L62" i="5"/>
  <c r="H62" i="5"/>
  <c r="BF28" i="3"/>
  <c r="U26" i="3"/>
  <c r="U24" i="3" s="1"/>
  <c r="U22" i="3" s="1"/>
  <c r="U20" i="3" s="1"/>
  <c r="U18" i="3" s="1"/>
  <c r="U16" i="3" s="1"/>
  <c r="U14" i="3" s="1"/>
  <c r="U12" i="3" s="1"/>
  <c r="U10" i="3" s="1"/>
  <c r="BF21" i="3"/>
  <c r="AQ18" i="6"/>
  <c r="W16" i="6"/>
  <c r="AT12" i="6"/>
  <c r="AL12" i="6"/>
  <c r="AD12" i="6"/>
  <c r="AR14" i="6"/>
  <c r="AN14" i="6"/>
  <c r="AJ14" i="6"/>
  <c r="AF14" i="6"/>
  <c r="AB14" i="6"/>
  <c r="X14" i="6"/>
  <c r="F45" i="6"/>
  <c r="BF45" i="6" s="1"/>
  <c r="AS18" i="6"/>
  <c r="AO18" i="6"/>
  <c r="AM18" i="6"/>
  <c r="AK18" i="6"/>
  <c r="AI18" i="6"/>
  <c r="AG18" i="6"/>
  <c r="AE18" i="6"/>
  <c r="AC18" i="6"/>
  <c r="AA18" i="6"/>
  <c r="Y18" i="6"/>
  <c r="BF20" i="6"/>
  <c r="AS15" i="6"/>
  <c r="AQ15" i="6"/>
  <c r="AO15" i="6"/>
  <c r="AM15" i="6"/>
  <c r="AK15" i="6"/>
  <c r="AI15" i="6"/>
  <c r="AG15" i="6"/>
  <c r="AE15" i="6"/>
  <c r="AC15" i="6"/>
  <c r="AA15" i="6"/>
  <c r="Y15" i="6"/>
  <c r="BF17" i="6"/>
  <c r="W15" i="6"/>
  <c r="AP12" i="6"/>
  <c r="AH12" i="6"/>
  <c r="Z12" i="6"/>
  <c r="F44" i="6"/>
  <c r="F62" i="5"/>
  <c r="F56" i="4"/>
  <c r="BF54" i="4"/>
  <c r="BF56" i="4" s="1"/>
  <c r="E35" i="3"/>
  <c r="BF35" i="3" s="1"/>
  <c r="BF33" i="3"/>
  <c r="T58" i="1"/>
  <c r="S58" i="1"/>
  <c r="R58" i="1"/>
  <c r="Q58" i="1"/>
  <c r="N58" i="1"/>
  <c r="M58" i="1"/>
  <c r="K58" i="1"/>
  <c r="J58" i="1"/>
  <c r="H58" i="1"/>
  <c r="G58" i="1"/>
  <c r="F58" i="1"/>
  <c r="G57" i="1"/>
  <c r="F57" i="1" s="1"/>
  <c r="G56" i="1"/>
  <c r="F56" i="1" s="1"/>
  <c r="T40" i="1"/>
  <c r="S40" i="1"/>
  <c r="R40" i="1"/>
  <c r="Q40" i="1"/>
  <c r="N40" i="1"/>
  <c r="M40" i="1"/>
  <c r="K40" i="1"/>
  <c r="J40" i="1"/>
  <c r="H40" i="1"/>
  <c r="G40" i="1"/>
  <c r="F40" i="1"/>
  <c r="T35" i="1"/>
  <c r="S35" i="1"/>
  <c r="R35" i="1"/>
  <c r="Q35" i="1"/>
  <c r="P35" i="1"/>
  <c r="O35" i="1"/>
  <c r="N35" i="1"/>
  <c r="M35" i="1"/>
  <c r="K35" i="1"/>
  <c r="J35" i="1"/>
  <c r="H35" i="1"/>
  <c r="G35" i="1"/>
  <c r="F35" i="1"/>
  <c r="I35" i="1" l="1"/>
  <c r="I40" i="1"/>
  <c r="BF19" i="3"/>
  <c r="BF26" i="3"/>
  <c r="Z10" i="6"/>
  <c r="Z8" i="6" s="1"/>
  <c r="Z6" i="6" s="1"/>
  <c r="Y13" i="6"/>
  <c r="AA13" i="6"/>
  <c r="AC13" i="6"/>
  <c r="AE13" i="6"/>
  <c r="AG13" i="6"/>
  <c r="AI13" i="6"/>
  <c r="AK13" i="6"/>
  <c r="AM13" i="6"/>
  <c r="AO13" i="6"/>
  <c r="AQ13" i="6"/>
  <c r="AS13" i="6"/>
  <c r="X12" i="6"/>
  <c r="AB12" i="6"/>
  <c r="AF12" i="6"/>
  <c r="AJ12" i="6"/>
  <c r="AN12" i="6"/>
  <c r="AR12" i="6"/>
  <c r="AD10" i="6"/>
  <c r="AD8" i="6" s="1"/>
  <c r="AD6" i="6" s="1"/>
  <c r="AL10" i="6"/>
  <c r="AL8" i="6" s="1"/>
  <c r="AL6" i="6" s="1"/>
  <c r="AT10" i="6"/>
  <c r="AT8" i="6" s="1"/>
  <c r="AT6" i="6" s="1"/>
  <c r="W14" i="6"/>
  <c r="F46" i="6"/>
  <c r="BF46" i="6" s="1"/>
  <c r="BF44" i="6"/>
  <c r="AH10" i="6"/>
  <c r="AH8" i="6" s="1"/>
  <c r="AH6" i="6" s="1"/>
  <c r="AP10" i="6"/>
  <c r="AP8" i="6" s="1"/>
  <c r="AP6" i="6" s="1"/>
  <c r="BF15" i="6"/>
  <c r="BF13" i="6" s="1"/>
  <c r="W13" i="6"/>
  <c r="Y16" i="6"/>
  <c r="AA16" i="6"/>
  <c r="AC16" i="6"/>
  <c r="AE16" i="6"/>
  <c r="AG16" i="6"/>
  <c r="AI16" i="6"/>
  <c r="AK16" i="6"/>
  <c r="AM16" i="6"/>
  <c r="AO16" i="6"/>
  <c r="AS16" i="6"/>
  <c r="BF18" i="6"/>
  <c r="AQ16" i="6"/>
  <c r="BF24" i="3" l="1"/>
  <c r="BF17" i="3"/>
  <c r="AO14" i="6"/>
  <c r="AM14" i="6"/>
  <c r="AI14" i="6"/>
  <c r="AE14" i="6"/>
  <c r="AA14" i="6"/>
  <c r="Y14" i="6"/>
  <c r="W11" i="6"/>
  <c r="W12" i="6"/>
  <c r="AR6" i="6"/>
  <c r="AR10" i="6"/>
  <c r="AR8" i="6" s="1"/>
  <c r="AN6" i="6"/>
  <c r="AN10" i="6"/>
  <c r="AN8" i="6" s="1"/>
  <c r="AJ10" i="6"/>
  <c r="AJ8" i="6" s="1"/>
  <c r="AJ6" i="6" s="1"/>
  <c r="AF10" i="6"/>
  <c r="AF8" i="6" s="1"/>
  <c r="AF6" i="6" s="1"/>
  <c r="AB10" i="6"/>
  <c r="AB8" i="6" s="1"/>
  <c r="AB6" i="6" s="1"/>
  <c r="X10" i="6"/>
  <c r="X8" i="6" s="1"/>
  <c r="X6" i="6" s="1"/>
  <c r="AS11" i="6"/>
  <c r="AS9" i="6" s="1"/>
  <c r="AS7" i="6" s="1"/>
  <c r="AQ11" i="6"/>
  <c r="AQ9" i="6" s="1"/>
  <c r="AQ7" i="6" s="1"/>
  <c r="AO11" i="6"/>
  <c r="AO9" i="6" s="1"/>
  <c r="AO7" i="6" s="1"/>
  <c r="AM11" i="6"/>
  <c r="AM9" i="6" s="1"/>
  <c r="AM7" i="6" s="1"/>
  <c r="AK11" i="6"/>
  <c r="AK9" i="6" s="1"/>
  <c r="AK7" i="6" s="1"/>
  <c r="AI11" i="6"/>
  <c r="AI9" i="6" s="1"/>
  <c r="AI7" i="6" s="1"/>
  <c r="AG11" i="6"/>
  <c r="AG9" i="6" s="1"/>
  <c r="AG7" i="6" s="1"/>
  <c r="AE11" i="6"/>
  <c r="AE9" i="6" s="1"/>
  <c r="AE7" i="6" s="1"/>
  <c r="AC11" i="6"/>
  <c r="AC9" i="6" s="1"/>
  <c r="AC7" i="6" s="1"/>
  <c r="AA11" i="6"/>
  <c r="AA9" i="6" s="1"/>
  <c r="AA7" i="6" s="1"/>
  <c r="Y11" i="6"/>
  <c r="Y9" i="6" s="1"/>
  <c r="Y7" i="6" s="1"/>
  <c r="AS14" i="6"/>
  <c r="AK14" i="6"/>
  <c r="AG14" i="6"/>
  <c r="AC14" i="6"/>
  <c r="AQ14" i="6"/>
  <c r="BF16" i="6"/>
  <c r="F33" i="1"/>
  <c r="N90" i="1"/>
  <c r="G15" i="1"/>
  <c r="F15" i="1" s="1"/>
  <c r="F14" i="1" l="1"/>
  <c r="BF15" i="3"/>
  <c r="BF22" i="3"/>
  <c r="AC12" i="6"/>
  <c r="AK12" i="6"/>
  <c r="BF11" i="6"/>
  <c r="W9" i="6"/>
  <c r="Y12" i="6"/>
  <c r="AA12" i="6"/>
  <c r="AE12" i="6"/>
  <c r="AI12" i="6"/>
  <c r="AM12" i="6"/>
  <c r="AO12" i="6"/>
  <c r="AQ12" i="6"/>
  <c r="AG12" i="6"/>
  <c r="AS12" i="6"/>
  <c r="W10" i="6"/>
  <c r="BF14" i="6"/>
  <c r="BF12" i="6" s="1"/>
  <c r="M90" i="1"/>
  <c r="S90" i="1"/>
  <c r="R90" i="1"/>
  <c r="Q90" i="1"/>
  <c r="BF20" i="3" l="1"/>
  <c r="BF13" i="3"/>
  <c r="W8" i="6"/>
  <c r="AS10" i="6"/>
  <c r="AS8" i="6" s="1"/>
  <c r="AS6" i="6" s="1"/>
  <c r="AG10" i="6"/>
  <c r="AG8" i="6" s="1"/>
  <c r="AG6" i="6" s="1"/>
  <c r="AQ10" i="6"/>
  <c r="AQ8" i="6" s="1"/>
  <c r="AQ6" i="6" s="1"/>
  <c r="AO10" i="6"/>
  <c r="AO8" i="6" s="1"/>
  <c r="AO6" i="6" s="1"/>
  <c r="AM10" i="6"/>
  <c r="AM8" i="6" s="1"/>
  <c r="AM6" i="6" s="1"/>
  <c r="AI10" i="6"/>
  <c r="AI8" i="6" s="1"/>
  <c r="AI6" i="6" s="1"/>
  <c r="AE10" i="6"/>
  <c r="AE8" i="6" s="1"/>
  <c r="AE6" i="6" s="1"/>
  <c r="AA10" i="6"/>
  <c r="AA8" i="6" s="1"/>
  <c r="AA6" i="6" s="1"/>
  <c r="Y10" i="6"/>
  <c r="Y8" i="6" s="1"/>
  <c r="Y6" i="6" s="1"/>
  <c r="BF9" i="6"/>
  <c r="W7" i="6"/>
  <c r="BF7" i="6" s="1"/>
  <c r="AK10" i="6"/>
  <c r="AK8" i="6" s="1"/>
  <c r="AK6" i="6" s="1"/>
  <c r="AC10" i="6"/>
  <c r="AC8" i="6" s="1"/>
  <c r="AC6" i="6" s="1"/>
  <c r="BF11" i="3" l="1"/>
  <c r="U7" i="3"/>
  <c r="BF18" i="3"/>
  <c r="BF8" i="6"/>
  <c r="W6" i="6"/>
  <c r="BF6" i="6" s="1"/>
  <c r="BF10" i="6"/>
  <c r="BF16" i="3" l="1"/>
  <c r="BF9" i="3"/>
  <c r="BF7" i="3" s="1"/>
  <c r="BF14" i="3" l="1"/>
  <c r="BF12" i="3" l="1"/>
  <c r="U8" i="3"/>
  <c r="BF8" i="3" s="1"/>
  <c r="BF10" i="3" l="1"/>
</calcChain>
</file>

<file path=xl/sharedStrings.xml><?xml version="1.0" encoding="utf-8"?>
<sst xmlns="http://schemas.openxmlformats.org/spreadsheetml/2006/main" count="713" uniqueCount="338">
  <si>
    <t xml:space="preserve">   Индекс</t>
  </si>
  <si>
    <t>Наименование циклов, дисциплин, профессиональных модулей, МДК, практик</t>
  </si>
  <si>
    <t>Учебная нагрузка обучающихся (час.)</t>
  </si>
  <si>
    <t>Распределение обязательной нагрузки по курсам и семестрам[2] (час. в семестр)</t>
  </si>
  <si>
    <t>зачёты</t>
  </si>
  <si>
    <t>дифференцированные зачёты</t>
  </si>
  <si>
    <t>экзамены</t>
  </si>
  <si>
    <t>Самостоятельная работа</t>
  </si>
  <si>
    <t>Обязательная аудиторная</t>
  </si>
  <si>
    <t>учебной и производственной практики</t>
  </si>
  <si>
    <t>I курс</t>
  </si>
  <si>
    <t>II курс</t>
  </si>
  <si>
    <t>III курс</t>
  </si>
  <si>
    <t>IV курс</t>
  </si>
  <si>
    <t>всего занятий</t>
  </si>
  <si>
    <t>в т. ч.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</si>
  <si>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</si>
  <si>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</si>
  <si>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</si>
  <si>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</si>
  <si>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</si>
  <si>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</si>
  <si>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7 семестр</t>
  </si>
  <si>
    <t>8 семестр</t>
  </si>
  <si>
    <t>лабораторных и практических</t>
  </si>
  <si>
    <t>курсовых работ</t>
  </si>
  <si>
    <t>Общеобразовательный цикл</t>
  </si>
  <si>
    <t>Руский язык</t>
  </si>
  <si>
    <t>Литература</t>
  </si>
  <si>
    <t>Иностранный язык</t>
  </si>
  <si>
    <t>История</t>
  </si>
  <si>
    <t>Физическая культура</t>
  </si>
  <si>
    <t xml:space="preserve">Астрономия </t>
  </si>
  <si>
    <t xml:space="preserve">Химия  </t>
  </si>
  <si>
    <t>Математика</t>
  </si>
  <si>
    <t xml:space="preserve">Информатика </t>
  </si>
  <si>
    <t xml:space="preserve">Физика </t>
  </si>
  <si>
    <t xml:space="preserve">Индивидуальный проект </t>
  </si>
  <si>
    <t>ИП.01</t>
  </si>
  <si>
    <t>Русский родной язык</t>
  </si>
  <si>
    <t>ОГСЭ.00</t>
  </si>
  <si>
    <t>Общий гуманитарный и социально-экономический цикл</t>
  </si>
  <si>
    <t>ОГСЭ.01</t>
  </si>
  <si>
    <t>Основы философии</t>
  </si>
  <si>
    <t>ОГСЭ.02</t>
  </si>
  <si>
    <t>ОГСЭ.03</t>
  </si>
  <si>
    <t>ОГСЭ.04</t>
  </si>
  <si>
    <t>3,4,5,6</t>
  </si>
  <si>
    <t>ЕН.00</t>
  </si>
  <si>
    <t>Математический и общий естественнонаучный цикл</t>
  </si>
  <si>
    <t>ЕН.01</t>
  </si>
  <si>
    <t>ЕН.02</t>
  </si>
  <si>
    <t>Экологические основы природопользования</t>
  </si>
  <si>
    <t>ОП.00</t>
  </si>
  <si>
    <t>Общепрофессиональный цикл</t>
  </si>
  <si>
    <t>Инженерная графика</t>
  </si>
  <si>
    <t>Техническая механика</t>
  </si>
  <si>
    <t>Теория горения и взрыва</t>
  </si>
  <si>
    <t>Психология экстремальных ситуаций</t>
  </si>
  <si>
    <t>Здания и сооружения</t>
  </si>
  <si>
    <t>Автоматизированные системы управления и связь</t>
  </si>
  <si>
    <t>Экономические аспекты обеспечения пожарной безопасности</t>
  </si>
  <si>
    <t>Медико-биологические основы безопасности жизнедеятельности</t>
  </si>
  <si>
    <t>Безопасность жизнедеятельности</t>
  </si>
  <si>
    <t>П.00</t>
  </si>
  <si>
    <t>Профессиональный цикл</t>
  </si>
  <si>
    <t>ПМ.01</t>
  </si>
  <si>
    <t>Организация службы пожаротушения и проведение работ по тушению пожаров и ликвидации последствий чрезвычайных ситуаций</t>
  </si>
  <si>
    <t>МДК.01.01</t>
  </si>
  <si>
    <t>МДК.01.02</t>
  </si>
  <si>
    <t>МДК.01.03</t>
  </si>
  <si>
    <t>Тактика аварийно-спасательных работ</t>
  </si>
  <si>
    <t>ПП.01</t>
  </si>
  <si>
    <t>ПМ.02.</t>
  </si>
  <si>
    <t xml:space="preserve">Осуществление государственных мер в области обеспечения пожарной безопасности </t>
  </si>
  <si>
    <t>МДК.02.01</t>
  </si>
  <si>
    <t>Планирование и организация работы Государственного пожарного надзора</t>
  </si>
  <si>
    <t>МДК.02.02</t>
  </si>
  <si>
    <t>МДК.02.03</t>
  </si>
  <si>
    <t>Правовые основы профессиональной деятельности</t>
  </si>
  <si>
    <t>УП.02</t>
  </si>
  <si>
    <t>ПП.02</t>
  </si>
  <si>
    <t>ПМ.03</t>
  </si>
  <si>
    <t xml:space="preserve">Ремонт и обслуживание технических средств используемых для предупреждения, тушения пожаров и проведения аварийно-спасательных работ </t>
  </si>
  <si>
    <t>МДК.03.01</t>
  </si>
  <si>
    <t>Пожарно-спасательная техника и оборудование</t>
  </si>
  <si>
    <t>УП.03</t>
  </si>
  <si>
    <t>ПП.03</t>
  </si>
  <si>
    <t>ПМ.04</t>
  </si>
  <si>
    <t>Выполнение работ по одной или нескольким профессиям рабочих, должностям служащих  Пожарный</t>
  </si>
  <si>
    <t>МДК 04.01</t>
  </si>
  <si>
    <t>Пожарностроевая подготовка</t>
  </si>
  <si>
    <t>МДК 04.02</t>
  </si>
  <si>
    <t>Газодымозащитная служба</t>
  </si>
  <si>
    <t>УП.04</t>
  </si>
  <si>
    <t>ПМ.05</t>
  </si>
  <si>
    <t>Выполнение работ по одной или нескольким профессиям рабочих, должностям служащих  водитель автомобиля</t>
  </si>
  <si>
    <t>МДК 05.01</t>
  </si>
  <si>
    <t>Подготовка по профессии "Водитель автомобиля"</t>
  </si>
  <si>
    <t>Недельная нагрузка</t>
  </si>
  <si>
    <t>ПРОФЕССИОНАЛЬНАЯ ПОДГОТОВКА</t>
  </si>
  <si>
    <t>Всего</t>
  </si>
  <si>
    <t>ПДП</t>
  </si>
  <si>
    <t xml:space="preserve">Преддипломная практика </t>
  </si>
  <si>
    <t>ГИА</t>
  </si>
  <si>
    <t>Государственная итоговая аттестация</t>
  </si>
  <si>
    <t xml:space="preserve">Консультации на учебную группу по 100 часов в год </t>
  </si>
  <si>
    <t>Государственная (итоговая) аттестация ( 6 нед.)</t>
  </si>
  <si>
    <t>Выпускная квалификационная работа</t>
  </si>
  <si>
    <t>учебной практики</t>
  </si>
  <si>
    <t>Выполнение выпускной квалификационной работы с _ по _ ( 4 нед)</t>
  </si>
  <si>
    <t>производств. практики</t>
  </si>
  <si>
    <t>Защита выпускной квалификационной работы с___ по __ (2 нед)</t>
  </si>
  <si>
    <t>преддипломн. практики</t>
  </si>
  <si>
    <t>экзаменов</t>
  </si>
  <si>
    <t>дифф. зачетов</t>
  </si>
  <si>
    <t>зачетов</t>
  </si>
  <si>
    <t>УП.05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</si>
  <si>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</si>
  <si>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</si>
  <si>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</si>
  <si>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</si>
  <si>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</si>
  <si>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Каникулы</t>
  </si>
  <si>
    <t>по профилю специальности</t>
  </si>
  <si>
    <t>преддипломная практика</t>
  </si>
  <si>
    <r>
      <t xml:space="preserve">I </t>
    </r>
    <r>
      <rPr>
        <sz val="10"/>
        <color indexed="8"/>
        <rFont val="Times New Roman"/>
        <family val="1"/>
        <charset val="204"/>
      </rPr>
      <t>курс</t>
    </r>
  </si>
  <si>
    <r>
      <t xml:space="preserve">II </t>
    </r>
    <r>
      <rPr>
        <sz val="10"/>
        <color indexed="8"/>
        <rFont val="Times New Roman"/>
        <family val="1"/>
        <charset val="204"/>
      </rPr>
      <t>курс</t>
    </r>
  </si>
  <si>
    <r>
      <t>III</t>
    </r>
    <r>
      <rPr>
        <sz val="10"/>
        <color indexed="8"/>
        <rFont val="Times New Roman"/>
        <family val="1"/>
        <charset val="204"/>
      </rPr>
      <t xml:space="preserve"> курс</t>
    </r>
  </si>
  <si>
    <r>
      <t>IV</t>
    </r>
    <r>
      <rPr>
        <sz val="10"/>
        <color indexed="8"/>
        <rFont val="Times New Roman"/>
        <family val="1"/>
        <charset val="204"/>
      </rPr>
      <t xml:space="preserve"> курс</t>
    </r>
  </si>
  <si>
    <t>1.1.Календарный график учебного процесса</t>
  </si>
  <si>
    <t>Курс</t>
  </si>
  <si>
    <t>Индекс</t>
  </si>
  <si>
    <t>Наименование циклов, разделов, дисциплин, профессиональных модулей, МДК, практик</t>
  </si>
  <si>
    <t>Виды учебной нагрузки</t>
  </si>
  <si>
    <t>31 авг-6 сент</t>
  </si>
  <si>
    <t>сентябрь</t>
  </si>
  <si>
    <t>28.09-4.10</t>
  </si>
  <si>
    <t>октябрь</t>
  </si>
  <si>
    <t>2.11-8-11</t>
  </si>
  <si>
    <t>ноябрь</t>
  </si>
  <si>
    <t>30.11-6.12</t>
  </si>
  <si>
    <t>декабрь</t>
  </si>
  <si>
    <t>28.12-3.01</t>
  </si>
  <si>
    <t>январь</t>
  </si>
  <si>
    <t>01.02-07.02</t>
  </si>
  <si>
    <t>февраль</t>
  </si>
  <si>
    <t>29.02-6.03</t>
  </si>
  <si>
    <t>март</t>
  </si>
  <si>
    <t>28.03-3.04</t>
  </si>
  <si>
    <t>апрель</t>
  </si>
  <si>
    <t>2.05-8.05</t>
  </si>
  <si>
    <t>май</t>
  </si>
  <si>
    <t>30.05-5.06</t>
  </si>
  <si>
    <t>июнь</t>
  </si>
  <si>
    <t>27.06-3.07</t>
  </si>
  <si>
    <t>июль</t>
  </si>
  <si>
    <t>1.08-7.08</t>
  </si>
  <si>
    <t>август</t>
  </si>
  <si>
    <t>29.08-4.09</t>
  </si>
  <si>
    <t>Итого подисциплине</t>
  </si>
  <si>
    <t>Номера календарных недель</t>
  </si>
  <si>
    <t>Порядковые номера недель учебного года</t>
  </si>
  <si>
    <t>I</t>
  </si>
  <si>
    <t>обяз. уч.</t>
  </si>
  <si>
    <t>сам. р.с.</t>
  </si>
  <si>
    <t xml:space="preserve">история </t>
  </si>
  <si>
    <t xml:space="preserve">Математика </t>
  </si>
  <si>
    <t>Физика</t>
  </si>
  <si>
    <t>всего</t>
  </si>
  <si>
    <t>25 авг-31авг.</t>
  </si>
  <si>
    <t>22.09-28.09</t>
  </si>
  <si>
    <t>27.10-2.11</t>
  </si>
  <si>
    <t>24.11-29.11</t>
  </si>
  <si>
    <t>22.12-28.12</t>
  </si>
  <si>
    <t>26.01-1.02</t>
  </si>
  <si>
    <t>23.02-1.03</t>
  </si>
  <si>
    <t>23.03-29.03</t>
  </si>
  <si>
    <t>27.04-3.05</t>
  </si>
  <si>
    <t>25.05-31.05</t>
  </si>
  <si>
    <t>22.06-28.06</t>
  </si>
  <si>
    <t>27.07-2.08</t>
  </si>
  <si>
    <t>24.08-30.08</t>
  </si>
  <si>
    <t>ОП.01</t>
  </si>
  <si>
    <t>ОП.05</t>
  </si>
  <si>
    <t>Термодинамика,теплопередача и гидравлика(водоснабжение)</t>
  </si>
  <si>
    <t>ОП.06</t>
  </si>
  <si>
    <t>ОП.07</t>
  </si>
  <si>
    <t>ОП.08</t>
  </si>
  <si>
    <t>ОП.12</t>
  </si>
  <si>
    <t>Электротехника и электроника</t>
  </si>
  <si>
    <t>Организация службы пожаротушения и проведение работ по тушению пожаров и ликвидации последствий ЧС</t>
  </si>
  <si>
    <t>МДК .01.01</t>
  </si>
  <si>
    <t>Организация службы и подготовки в организациях пожарной охраны</t>
  </si>
  <si>
    <t>Тактика тушения пожаров</t>
  </si>
  <si>
    <t>Ремонт и обслуживание технических средств используемых для предупреждения,тушения пожаров и проведения аварийно-спасательных работ</t>
  </si>
  <si>
    <t>МДК 03.01</t>
  </si>
  <si>
    <t>Выполнение работ по одной или нескольким профессиям рабочих и должностям служащих (пожарный)</t>
  </si>
  <si>
    <t>Пожарно-строевая подготовка</t>
  </si>
  <si>
    <t>УП 04.</t>
  </si>
  <si>
    <t>26 авг-1 сент</t>
  </si>
  <si>
    <t>23.09-29.09</t>
  </si>
  <si>
    <t>28.10-3.11</t>
  </si>
  <si>
    <t>25.11-1.12</t>
  </si>
  <si>
    <t>23.12-29.12</t>
  </si>
  <si>
    <t>27.01-2.02</t>
  </si>
  <si>
    <t>24.02-2.03</t>
  </si>
  <si>
    <t>24.03-30.03</t>
  </si>
  <si>
    <t>28.04-4.05</t>
  </si>
  <si>
    <t>26.05-1.06</t>
  </si>
  <si>
    <t>23.06-29.06</t>
  </si>
  <si>
    <t>28.07-3.08</t>
  </si>
  <si>
    <t>25.08-31.08</t>
  </si>
  <si>
    <t>итого</t>
  </si>
  <si>
    <t>III</t>
  </si>
  <si>
    <t>ОП.02</t>
  </si>
  <si>
    <t>ОП.03</t>
  </si>
  <si>
    <t>Электротехникаи электроника</t>
  </si>
  <si>
    <t>ОП.04</t>
  </si>
  <si>
    <t>Метрология,стандартизация и подтверждение соответствия</t>
  </si>
  <si>
    <t>ОП.09</t>
  </si>
  <si>
    <t>ОП.11</t>
  </si>
  <si>
    <t>МДК .01.02</t>
  </si>
  <si>
    <t>ПМ.02</t>
  </si>
  <si>
    <t>Осуществление государственных мер в области обеспечения пожарной безопасности</t>
  </si>
  <si>
    <t>МДК 02.02</t>
  </si>
  <si>
    <t>Пожарная профилактика</t>
  </si>
  <si>
    <t>Выполнение работ по одной или нескольким профессиям рабочих и должностям служащих (водитель автомобиля)</t>
  </si>
  <si>
    <t>МДК 04.03</t>
  </si>
  <si>
    <t>Подготовка по профессии "Водительавтомобиля"</t>
  </si>
  <si>
    <t>УП 03.</t>
  </si>
  <si>
    <t>ПП 03.</t>
  </si>
  <si>
    <t>Производственная  практика</t>
  </si>
  <si>
    <t>24 авг-30авг</t>
  </si>
  <si>
    <t>21.09-27.09</t>
  </si>
  <si>
    <t>26.10-1.11</t>
  </si>
  <si>
    <t>23.11-29.11</t>
  </si>
  <si>
    <t>21.12-27.12</t>
  </si>
  <si>
    <t>25.01-31.01</t>
  </si>
  <si>
    <t>22.02-29.02</t>
  </si>
  <si>
    <t>22.03-28.03</t>
  </si>
  <si>
    <t>26.04-2.05</t>
  </si>
  <si>
    <t>24.05-30.05</t>
  </si>
  <si>
    <t>21.06-27.06</t>
  </si>
  <si>
    <t>26.07-2.08</t>
  </si>
  <si>
    <t>23.08-30.08</t>
  </si>
  <si>
    <t>Iv</t>
  </si>
  <si>
    <t>ОП.10</t>
  </si>
  <si>
    <t>МДК .01.02 Р.2</t>
  </si>
  <si>
    <t>основы исследовательской деятельности</t>
  </si>
  <si>
    <t>МДК 02.01</t>
  </si>
  <si>
    <t>ПП 01.</t>
  </si>
  <si>
    <t>УП 02.</t>
  </si>
  <si>
    <t>Учебная  практика</t>
  </si>
  <si>
    <t>ПП 02.</t>
  </si>
  <si>
    <t>Преддипломная практика</t>
  </si>
  <si>
    <t>УП 05.</t>
  </si>
  <si>
    <t>формы промежуточной аттестации по семестрам</t>
  </si>
  <si>
    <t>максимальная нагрузка</t>
  </si>
  <si>
    <t>теоретическое обучение</t>
  </si>
  <si>
    <t>16 нед.</t>
  </si>
  <si>
    <t>23 нед.</t>
  </si>
  <si>
    <t>18 нед.</t>
  </si>
  <si>
    <t>0 нед.</t>
  </si>
  <si>
    <t>УП-2</t>
  </si>
  <si>
    <t>ПП-4</t>
  </si>
  <si>
    <t>ПП-12</t>
  </si>
  <si>
    <t>ООД</t>
  </si>
  <si>
    <t xml:space="preserve"> Общие учебные дисциплины</t>
  </si>
  <si>
    <t>По выбору из обязательных предметных областей</t>
  </si>
  <si>
    <t>ПА</t>
  </si>
  <si>
    <t>Промежуточная аттестации</t>
  </si>
  <si>
    <t>6 нед.</t>
  </si>
  <si>
    <t>7 нед.</t>
  </si>
  <si>
    <t>ООД.00</t>
  </si>
  <si>
    <t>ОУД.01</t>
  </si>
  <si>
    <t>ОУД.02</t>
  </si>
  <si>
    <t>ОУД.03</t>
  </si>
  <si>
    <t>ОУД.05</t>
  </si>
  <si>
    <t>ОУД.06</t>
  </si>
  <si>
    <t>ОУД.07</t>
  </si>
  <si>
    <t>ОУД.08</t>
  </si>
  <si>
    <t>ОУД.09</t>
  </si>
  <si>
    <t>ОУДп.04</t>
  </si>
  <si>
    <t>ОУДп.10</t>
  </si>
  <si>
    <t xml:space="preserve">История </t>
  </si>
  <si>
    <t>ОУДп.11</t>
  </si>
  <si>
    <t>ОУД.12</t>
  </si>
  <si>
    <t>ИП.02</t>
  </si>
  <si>
    <t>ИП.03</t>
  </si>
  <si>
    <t xml:space="preserve">Учебная практика </t>
  </si>
  <si>
    <t xml:space="preserve">Производственная практика </t>
  </si>
  <si>
    <t>ИТОГО</t>
  </si>
  <si>
    <t>Э(кв) ПМ.01</t>
  </si>
  <si>
    <t>Э(кв) ПМ.03</t>
  </si>
  <si>
    <t>Консультации</t>
  </si>
  <si>
    <t>дисциплины  и МДК</t>
  </si>
  <si>
    <t>Организация деятельности государственного пожарного надзора</t>
  </si>
  <si>
    <t>Термодинамика теплопередача и гидравлика</t>
  </si>
  <si>
    <t>Организация службы и подготовки в подразделениях пожарной охраны</t>
  </si>
  <si>
    <t>Стандартизация,метрология и подтверждение соответствия</t>
  </si>
  <si>
    <t>Основы предпринимательства</t>
  </si>
  <si>
    <t>ОУДп. 04</t>
  </si>
  <si>
    <t>ОУДп. 10</t>
  </si>
  <si>
    <t>ОУДп. 11</t>
  </si>
  <si>
    <t>ОУД.5</t>
  </si>
  <si>
    <t>ОУД.6</t>
  </si>
  <si>
    <t>ОУД.7</t>
  </si>
  <si>
    <t>ОУД.8</t>
  </si>
  <si>
    <t>ОУД.9</t>
  </si>
  <si>
    <t>9*</t>
  </si>
  <si>
    <t>ОП.13</t>
  </si>
  <si>
    <t>ОП.14</t>
  </si>
  <si>
    <t>Эффективное поведение на рынке труда/Социальная адаптация и основы социально-правовых знаний</t>
  </si>
  <si>
    <t>ОП. 13</t>
  </si>
  <si>
    <t>ОП. 14</t>
  </si>
  <si>
    <t>Основы безопасности жизнедеятельности</t>
  </si>
  <si>
    <t>Экзамен   (по модулю)</t>
  </si>
  <si>
    <t xml:space="preserve"> Квалификационный экзамен   </t>
  </si>
  <si>
    <t>КВЭ ПМ.04</t>
  </si>
  <si>
    <t>КВЭ ПМ.05</t>
  </si>
  <si>
    <t xml:space="preserve"> Родная  литература</t>
  </si>
  <si>
    <t xml:space="preserve"> Дополнительные учебные предметы, курсы по выбору</t>
  </si>
  <si>
    <t>ОУДп.12</t>
  </si>
  <si>
    <t>ИП.04</t>
  </si>
  <si>
    <t>*- с учетом  физической культуры</t>
  </si>
  <si>
    <t>План учебного процесса                    Год набора -2022                       специальность 20.02.04 " Пожарная безопасность"</t>
  </si>
  <si>
    <t>15 нед.</t>
  </si>
  <si>
    <t>19нед.</t>
  </si>
  <si>
    <t>УП-4</t>
  </si>
  <si>
    <t>УП-1</t>
  </si>
  <si>
    <t>УП.01</t>
  </si>
  <si>
    <t>учебная практика -1 нед.</t>
  </si>
  <si>
    <t>Производственная практика 8 нед.</t>
  </si>
  <si>
    <t>Учебная практика -2 нед.</t>
  </si>
  <si>
    <t>Производственная практика -3 нед</t>
  </si>
  <si>
    <t>10*</t>
  </si>
  <si>
    <t>кдз7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</si>
</sst>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name val="Courier New"/>
      <family val="3"/>
      <charset val="204"/>
    </font>
    <font>
      <b/>
      <sz val="11"/>
      <name val="Courier New"/>
      <family val="3"/>
      <charset val="204"/>
    </font>
    <font>
      <sz val="11"/>
      <name val="Courier New"/>
      <family val="3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i/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mbria"/>
      <family val="1"/>
      <charset val="204"/>
    </font>
    <font>
      <sz val="9"/>
      <name val="Courier New"/>
      <family val="3"/>
      <charset val="204"/>
    </font>
    <font>
      <sz val="10"/>
      <name val="Courier New"/>
      <family val="3"/>
      <charset val="204"/>
    </font>
    <font>
      <sz val="11"/>
      <name val="Cambria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54">
    <xf numFmtId="0" fontId="0" fillId="0" borderId="0" xfId="0"/>
    <xf numFmtId="0" fontId="13" fillId="0" borderId="14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wrapText="1"/>
    </xf>
    <xf numFmtId="0" fontId="14" fillId="0" borderId="14" xfId="0" applyFont="1" applyBorder="1" applyAlignment="1">
      <alignment horizontal="center" vertical="top" wrapText="1"/>
    </xf>
    <xf numFmtId="0" fontId="14" fillId="0" borderId="7" xfId="0" applyFont="1" applyBorder="1" applyAlignment="1">
      <alignment vertical="top" wrapText="1"/>
    </xf>
    <xf numFmtId="0" fontId="16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9" fillId="0" borderId="33" xfId="0" applyFont="1" applyBorder="1" applyAlignment="1">
      <alignment textRotation="90"/>
    </xf>
    <xf numFmtId="0" fontId="9" fillId="0" borderId="34" xfId="0" applyFont="1" applyBorder="1" applyAlignment="1">
      <alignment textRotation="90"/>
    </xf>
    <xf numFmtId="0" fontId="9" fillId="0" borderId="34" xfId="0" applyFont="1" applyBorder="1" applyAlignment="1">
      <alignment textRotation="90" wrapText="1"/>
    </xf>
    <xf numFmtId="16" fontId="9" fillId="0" borderId="34" xfId="0" applyNumberFormat="1" applyFont="1" applyBorder="1" applyAlignment="1">
      <alignment textRotation="90"/>
    </xf>
    <xf numFmtId="0" fontId="9" fillId="5" borderId="34" xfId="0" applyFont="1" applyFill="1" applyBorder="1" applyAlignment="1">
      <alignment textRotation="90"/>
    </xf>
    <xf numFmtId="0" fontId="9" fillId="5" borderId="35" xfId="0" applyFont="1" applyFill="1" applyBorder="1" applyAlignment="1">
      <alignment textRotation="90"/>
    </xf>
    <xf numFmtId="0" fontId="9" fillId="0" borderId="29" xfId="0" applyFont="1" applyBorder="1" applyAlignment="1">
      <alignment textRotation="90"/>
    </xf>
    <xf numFmtId="0" fontId="9" fillId="0" borderId="23" xfId="0" applyFont="1" applyBorder="1" applyAlignment="1">
      <alignment textRotation="90"/>
    </xf>
    <xf numFmtId="0" fontId="9" fillId="6" borderId="23" xfId="0" applyFont="1" applyFill="1" applyBorder="1" applyAlignment="1">
      <alignment textRotation="90"/>
    </xf>
    <xf numFmtId="0" fontId="9" fillId="5" borderId="23" xfId="0" applyFont="1" applyFill="1" applyBorder="1" applyAlignment="1">
      <alignment textRotation="90"/>
    </xf>
    <xf numFmtId="0" fontId="9" fillId="3" borderId="23" xfId="0" applyFont="1" applyFill="1" applyBorder="1" applyAlignment="1">
      <alignment textRotation="90"/>
    </xf>
    <xf numFmtId="0" fontId="9" fillId="5" borderId="31" xfId="0" applyFont="1" applyFill="1" applyBorder="1" applyAlignment="1">
      <alignment textRotation="90"/>
    </xf>
    <xf numFmtId="0" fontId="9" fillId="0" borderId="31" xfId="0" applyFont="1" applyBorder="1" applyAlignment="1">
      <alignment textRotation="90"/>
    </xf>
    <xf numFmtId="0" fontId="9" fillId="6" borderId="15" xfId="0" applyFont="1" applyFill="1" applyBorder="1" applyAlignment="1">
      <alignment textRotation="90"/>
    </xf>
    <xf numFmtId="0" fontId="9" fillId="5" borderId="36" xfId="0" applyFont="1" applyFill="1" applyBorder="1" applyAlignment="1">
      <alignment textRotation="90"/>
    </xf>
    <xf numFmtId="0" fontId="9" fillId="0" borderId="36" xfId="0" applyFont="1" applyBorder="1" applyAlignment="1">
      <alignment textRotation="90"/>
    </xf>
    <xf numFmtId="0" fontId="17" fillId="7" borderId="25" xfId="0" applyFont="1" applyFill="1" applyBorder="1"/>
    <xf numFmtId="0" fontId="17" fillId="7" borderId="37" xfId="0" applyFont="1" applyFill="1" applyBorder="1"/>
    <xf numFmtId="0" fontId="17" fillId="7" borderId="38" xfId="0" applyFont="1" applyFill="1" applyBorder="1"/>
    <xf numFmtId="0" fontId="17" fillId="7" borderId="39" xfId="0" applyFont="1" applyFill="1" applyBorder="1"/>
    <xf numFmtId="0" fontId="17" fillId="7" borderId="28" xfId="0" applyFont="1" applyFill="1" applyBorder="1"/>
    <xf numFmtId="0" fontId="17" fillId="7" borderId="40" xfId="0" applyFont="1" applyFill="1" applyBorder="1"/>
    <xf numFmtId="0" fontId="17" fillId="7" borderId="27" xfId="0" applyFont="1" applyFill="1" applyBorder="1"/>
    <xf numFmtId="0" fontId="17" fillId="7" borderId="24" xfId="0" applyFont="1" applyFill="1" applyBorder="1"/>
    <xf numFmtId="0" fontId="17" fillId="7" borderId="16" xfId="0" applyFont="1" applyFill="1" applyBorder="1"/>
    <xf numFmtId="0" fontId="17" fillId="7" borderId="18" xfId="0" applyFont="1" applyFill="1" applyBorder="1"/>
    <xf numFmtId="0" fontId="9" fillId="0" borderId="24" xfId="0" applyFont="1" applyBorder="1"/>
    <xf numFmtId="0" fontId="17" fillId="6" borderId="16" xfId="0" applyFont="1" applyFill="1" applyBorder="1"/>
    <xf numFmtId="0" fontId="17" fillId="4" borderId="44" xfId="0" applyFont="1" applyFill="1" applyBorder="1"/>
    <xf numFmtId="0" fontId="17" fillId="4" borderId="43" xfId="0" applyFont="1" applyFill="1" applyBorder="1"/>
    <xf numFmtId="0" fontId="9" fillId="0" borderId="44" xfId="0" applyFont="1" applyBorder="1"/>
    <xf numFmtId="0" fontId="9" fillId="3" borderId="45" xfId="0" applyFont="1" applyFill="1" applyBorder="1"/>
    <xf numFmtId="0" fontId="9" fillId="5" borderId="24" xfId="0" applyFont="1" applyFill="1" applyBorder="1"/>
    <xf numFmtId="0" fontId="9" fillId="5" borderId="43" xfId="0" applyFont="1" applyFill="1" applyBorder="1"/>
    <xf numFmtId="0" fontId="18" fillId="0" borderId="18" xfId="0" applyFont="1" applyBorder="1"/>
    <xf numFmtId="0" fontId="17" fillId="0" borderId="18" xfId="0" applyFont="1" applyBorder="1"/>
    <xf numFmtId="0" fontId="9" fillId="0" borderId="45" xfId="0" applyFont="1" applyBorder="1"/>
    <xf numFmtId="0" fontId="9" fillId="7" borderId="42" xfId="0" applyFont="1" applyFill="1" applyBorder="1"/>
    <xf numFmtId="0" fontId="9" fillId="7" borderId="24" xfId="0" applyFont="1" applyFill="1" applyBorder="1"/>
    <xf numFmtId="0" fontId="9" fillId="7" borderId="43" xfId="0" applyFont="1" applyFill="1" applyBorder="1"/>
    <xf numFmtId="0" fontId="17" fillId="7" borderId="20" xfId="0" applyFont="1" applyFill="1" applyBorder="1"/>
    <xf numFmtId="0" fontId="9" fillId="7" borderId="47" xfId="0" applyFont="1" applyFill="1" applyBorder="1"/>
    <xf numFmtId="0" fontId="9" fillId="7" borderId="48" xfId="0" applyFont="1" applyFill="1" applyBorder="1"/>
    <xf numFmtId="0" fontId="17" fillId="7" borderId="21" xfId="0" applyFont="1" applyFill="1" applyBorder="1"/>
    <xf numFmtId="0" fontId="17" fillId="7" borderId="50" xfId="0" applyFont="1" applyFill="1" applyBorder="1"/>
    <xf numFmtId="0" fontId="9" fillId="7" borderId="50" xfId="0" applyFont="1" applyFill="1" applyBorder="1"/>
    <xf numFmtId="0" fontId="9" fillId="7" borderId="51" xfId="0" applyFont="1" applyFill="1" applyBorder="1"/>
    <xf numFmtId="0" fontId="17" fillId="7" borderId="22" xfId="0" applyFont="1" applyFill="1" applyBorder="1"/>
    <xf numFmtId="0" fontId="8" fillId="7" borderId="23" xfId="0" applyFont="1" applyFill="1" applyBorder="1"/>
    <xf numFmtId="0" fontId="8" fillId="7" borderId="36" xfId="0" applyFont="1" applyFill="1" applyBorder="1"/>
    <xf numFmtId="0" fontId="0" fillId="0" borderId="37" xfId="0" applyBorder="1" applyAlignment="1">
      <alignment textRotation="90"/>
    </xf>
    <xf numFmtId="0" fontId="0" fillId="0" borderId="38" xfId="0" applyBorder="1" applyAlignment="1">
      <alignment textRotation="90"/>
    </xf>
    <xf numFmtId="0" fontId="0" fillId="0" borderId="38" xfId="0" applyBorder="1" applyAlignment="1">
      <alignment textRotation="90" wrapText="1"/>
    </xf>
    <xf numFmtId="16" fontId="0" fillId="0" borderId="38" xfId="0" applyNumberFormat="1" applyFill="1" applyBorder="1" applyAlignment="1">
      <alignment textRotation="90"/>
    </xf>
    <xf numFmtId="0" fontId="0" fillId="8" borderId="38" xfId="0" applyFill="1" applyBorder="1" applyAlignment="1">
      <alignment textRotation="90"/>
    </xf>
    <xf numFmtId="0" fontId="9" fillId="9" borderId="38" xfId="0" applyFont="1" applyFill="1" applyBorder="1" applyAlignment="1">
      <alignment textRotation="90"/>
    </xf>
    <xf numFmtId="0" fontId="0" fillId="5" borderId="38" xfId="0" applyFill="1" applyBorder="1" applyAlignment="1">
      <alignment textRotation="90"/>
    </xf>
    <xf numFmtId="0" fontId="0" fillId="5" borderId="39" xfId="0" applyFill="1" applyBorder="1" applyAlignment="1">
      <alignment textRotation="90"/>
    </xf>
    <xf numFmtId="0" fontId="0" fillId="0" borderId="42" xfId="0" applyBorder="1" applyAlignment="1">
      <alignment textRotation="90"/>
    </xf>
    <xf numFmtId="0" fontId="0" fillId="0" borderId="24" xfId="0" applyBorder="1" applyAlignment="1">
      <alignment textRotation="90"/>
    </xf>
    <xf numFmtId="0" fontId="0" fillId="0" borderId="24" xfId="0" applyFill="1" applyBorder="1" applyAlignment="1">
      <alignment textRotation="90"/>
    </xf>
    <xf numFmtId="0" fontId="0" fillId="8" borderId="24" xfId="0" applyFill="1" applyBorder="1" applyAlignment="1">
      <alignment textRotation="90"/>
    </xf>
    <xf numFmtId="0" fontId="0" fillId="5" borderId="24" xfId="0" applyFill="1" applyBorder="1" applyAlignment="1">
      <alignment textRotation="90"/>
    </xf>
    <xf numFmtId="0" fontId="0" fillId="9" borderId="24" xfId="0" applyFill="1" applyBorder="1" applyAlignment="1">
      <alignment textRotation="90"/>
    </xf>
    <xf numFmtId="0" fontId="9" fillId="9" borderId="24" xfId="0" applyFont="1" applyFill="1" applyBorder="1" applyAlignment="1">
      <alignment textRotation="90"/>
    </xf>
    <xf numFmtId="0" fontId="0" fillId="5" borderId="43" xfId="0" applyFill="1" applyBorder="1" applyAlignment="1">
      <alignment textRotation="90"/>
    </xf>
    <xf numFmtId="0" fontId="0" fillId="0" borderId="47" xfId="0" applyBorder="1" applyAlignment="1">
      <alignment textRotation="90"/>
    </xf>
    <xf numFmtId="0" fontId="0" fillId="0" borderId="48" xfId="0" applyBorder="1" applyAlignment="1">
      <alignment textRotation="90"/>
    </xf>
    <xf numFmtId="0" fontId="0" fillId="0" borderId="48" xfId="0" applyFill="1" applyBorder="1" applyAlignment="1">
      <alignment textRotation="90"/>
    </xf>
    <xf numFmtId="0" fontId="0" fillId="8" borderId="48" xfId="0" applyFill="1" applyBorder="1" applyAlignment="1">
      <alignment textRotation="90"/>
    </xf>
    <xf numFmtId="0" fontId="0" fillId="5" borderId="48" xfId="0" applyFill="1" applyBorder="1" applyAlignment="1">
      <alignment textRotation="90"/>
    </xf>
    <xf numFmtId="0" fontId="0" fillId="9" borderId="48" xfId="0" applyFill="1" applyBorder="1" applyAlignment="1">
      <alignment textRotation="90"/>
    </xf>
    <xf numFmtId="0" fontId="9" fillId="9" borderId="48" xfId="0" applyFont="1" applyFill="1" applyBorder="1" applyAlignment="1">
      <alignment textRotation="90"/>
    </xf>
    <xf numFmtId="0" fontId="9" fillId="8" borderId="48" xfId="0" applyFont="1" applyFill="1" applyBorder="1" applyAlignment="1">
      <alignment textRotation="90"/>
    </xf>
    <xf numFmtId="0" fontId="9" fillId="5" borderId="48" xfId="0" applyFont="1" applyFill="1" applyBorder="1" applyAlignment="1">
      <alignment textRotation="90"/>
    </xf>
    <xf numFmtId="0" fontId="0" fillId="5" borderId="49" xfId="0" applyFill="1" applyBorder="1" applyAlignment="1">
      <alignment textRotation="90"/>
    </xf>
    <xf numFmtId="0" fontId="17" fillId="10" borderId="40" xfId="0" applyFont="1" applyFill="1" applyBorder="1"/>
    <xf numFmtId="0" fontId="17" fillId="10" borderId="38" xfId="0" applyFont="1" applyFill="1" applyBorder="1"/>
    <xf numFmtId="0" fontId="17" fillId="10" borderId="37" xfId="0" applyFont="1" applyFill="1" applyBorder="1"/>
    <xf numFmtId="0" fontId="17" fillId="10" borderId="39" xfId="0" applyFont="1" applyFill="1" applyBorder="1"/>
    <xf numFmtId="0" fontId="17" fillId="10" borderId="41" xfId="0" applyFont="1" applyFill="1" applyBorder="1"/>
    <xf numFmtId="0" fontId="17" fillId="10" borderId="27" xfId="0" applyFont="1" applyFill="1" applyBorder="1"/>
    <xf numFmtId="0" fontId="17" fillId="0" borderId="44" xfId="0" applyFont="1" applyBorder="1"/>
    <xf numFmtId="0" fontId="8" fillId="0" borderId="24" xfId="0" applyFont="1" applyBorder="1"/>
    <xf numFmtId="0" fontId="17" fillId="0" borderId="24" xfId="0" applyFont="1" applyBorder="1"/>
    <xf numFmtId="0" fontId="17" fillId="0" borderId="45" xfId="0" applyFont="1" applyBorder="1"/>
    <xf numFmtId="0" fontId="17" fillId="8" borderId="32" xfId="0" applyFont="1" applyFill="1" applyBorder="1"/>
    <xf numFmtId="0" fontId="17" fillId="5" borderId="53" xfId="0" applyFont="1" applyFill="1" applyBorder="1"/>
    <xf numFmtId="0" fontId="17" fillId="5" borderId="54" xfId="0" applyFont="1" applyFill="1" applyBorder="1"/>
    <xf numFmtId="0" fontId="8" fillId="0" borderId="44" xfId="0" applyFont="1" applyFill="1" applyBorder="1"/>
    <xf numFmtId="0" fontId="8" fillId="0" borderId="45" xfId="0" applyFont="1" applyBorder="1"/>
    <xf numFmtId="0" fontId="8" fillId="9" borderId="42" xfId="0" applyFont="1" applyFill="1" applyBorder="1"/>
    <xf numFmtId="0" fontId="9" fillId="9" borderId="24" xfId="0" applyFont="1" applyFill="1" applyBorder="1"/>
    <xf numFmtId="0" fontId="9" fillId="9" borderId="43" xfId="0" applyFont="1" applyFill="1" applyBorder="1"/>
    <xf numFmtId="0" fontId="17" fillId="8" borderId="52" xfId="0" applyFont="1" applyFill="1" applyBorder="1"/>
    <xf numFmtId="0" fontId="17" fillId="5" borderId="55" xfId="0" applyFont="1" applyFill="1" applyBorder="1"/>
    <xf numFmtId="0" fontId="8" fillId="0" borderId="18" xfId="0" applyFont="1" applyBorder="1"/>
    <xf numFmtId="0" fontId="17" fillId="0" borderId="24" xfId="0" applyFont="1" applyFill="1" applyBorder="1"/>
    <xf numFmtId="0" fontId="17" fillId="0" borderId="45" xfId="0" applyFont="1" applyFill="1" applyBorder="1"/>
    <xf numFmtId="0" fontId="17" fillId="0" borderId="44" xfId="0" applyFont="1" applyFill="1" applyBorder="1"/>
    <xf numFmtId="0" fontId="9" fillId="9" borderId="42" xfId="0" applyFont="1" applyFill="1" applyBorder="1"/>
    <xf numFmtId="0" fontId="8" fillId="0" borderId="24" xfId="0" applyFont="1" applyFill="1" applyBorder="1"/>
    <xf numFmtId="0" fontId="8" fillId="0" borderId="45" xfId="0" applyFont="1" applyFill="1" applyBorder="1"/>
    <xf numFmtId="0" fontId="9" fillId="0" borderId="18" xfId="0" applyFont="1" applyBorder="1"/>
    <xf numFmtId="0" fontId="17" fillId="9" borderId="42" xfId="0" applyFont="1" applyFill="1" applyBorder="1"/>
    <xf numFmtId="0" fontId="17" fillId="9" borderId="24" xfId="0" applyFont="1" applyFill="1" applyBorder="1"/>
    <xf numFmtId="0" fontId="17" fillId="9" borderId="43" xfId="0" applyFont="1" applyFill="1" applyBorder="1"/>
    <xf numFmtId="0" fontId="9" fillId="0" borderId="2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7" fillId="9" borderId="42" xfId="0" applyFont="1" applyFill="1" applyBorder="1" applyAlignment="1">
      <alignment horizontal="center" vertical="center"/>
    </xf>
    <xf numFmtId="0" fontId="17" fillId="9" borderId="24" xfId="0" applyFont="1" applyFill="1" applyBorder="1" applyAlignment="1">
      <alignment horizontal="center" vertical="center"/>
    </xf>
    <xf numFmtId="0" fontId="17" fillId="9" borderId="43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7" xfId="0" applyFont="1" applyBorder="1"/>
    <xf numFmtId="0" fontId="8" fillId="0" borderId="58" xfId="0" applyFont="1" applyBorder="1"/>
    <xf numFmtId="0" fontId="17" fillId="8" borderId="4" xfId="0" applyFont="1" applyFill="1" applyBorder="1"/>
    <xf numFmtId="0" fontId="17" fillId="5" borderId="59" xfId="0" applyFont="1" applyFill="1" applyBorder="1"/>
    <xf numFmtId="0" fontId="17" fillId="5" borderId="60" xfId="0" applyFont="1" applyFill="1" applyBorder="1"/>
    <xf numFmtId="0" fontId="8" fillId="0" borderId="56" xfId="0" applyFont="1" applyFill="1" applyBorder="1"/>
    <xf numFmtId="0" fontId="9" fillId="0" borderId="57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9" borderId="61" xfId="0" applyFont="1" applyFill="1" applyBorder="1" applyAlignment="1">
      <alignment horizontal="center" vertical="center"/>
    </xf>
    <xf numFmtId="0" fontId="9" fillId="9" borderId="57" xfId="0" applyFont="1" applyFill="1" applyBorder="1" applyAlignment="1">
      <alignment horizontal="center" vertical="center"/>
    </xf>
    <xf numFmtId="0" fontId="9" fillId="9" borderId="62" xfId="0" applyFont="1" applyFill="1" applyBorder="1" applyAlignment="1">
      <alignment horizontal="center" vertical="center"/>
    </xf>
    <xf numFmtId="0" fontId="17" fillId="8" borderId="0" xfId="0" applyFont="1" applyFill="1" applyBorder="1"/>
    <xf numFmtId="0" fontId="17" fillId="5" borderId="63" xfId="0" applyFont="1" applyFill="1" applyBorder="1"/>
    <xf numFmtId="0" fontId="9" fillId="0" borderId="64" xfId="0" applyFont="1" applyBorder="1" applyAlignment="1">
      <alignment horizontal="center" vertical="center"/>
    </xf>
    <xf numFmtId="0" fontId="8" fillId="7" borderId="38" xfId="0" applyFont="1" applyFill="1" applyBorder="1"/>
    <xf numFmtId="0" fontId="8" fillId="7" borderId="41" xfId="0" applyFont="1" applyFill="1" applyBorder="1"/>
    <xf numFmtId="0" fontId="8" fillId="7" borderId="40" xfId="0" applyFont="1" applyFill="1" applyBorder="1"/>
    <xf numFmtId="0" fontId="8" fillId="7" borderId="37" xfId="0" applyFont="1" applyFill="1" applyBorder="1"/>
    <xf numFmtId="0" fontId="9" fillId="7" borderId="38" xfId="0" applyFont="1" applyFill="1" applyBorder="1"/>
    <xf numFmtId="0" fontId="9" fillId="7" borderId="39" xfId="0" applyFont="1" applyFill="1" applyBorder="1"/>
    <xf numFmtId="0" fontId="17" fillId="7" borderId="26" xfId="0" applyFont="1" applyFill="1" applyBorder="1"/>
    <xf numFmtId="0" fontId="8" fillId="7" borderId="27" xfId="0" applyFont="1" applyFill="1" applyBorder="1"/>
    <xf numFmtId="0" fontId="8" fillId="7" borderId="24" xfId="0" applyFont="1" applyFill="1" applyBorder="1"/>
    <xf numFmtId="0" fontId="8" fillId="7" borderId="45" xfId="0" applyFont="1" applyFill="1" applyBorder="1"/>
    <xf numFmtId="0" fontId="17" fillId="7" borderId="53" xfId="0" applyFont="1" applyFill="1" applyBorder="1"/>
    <xf numFmtId="0" fontId="17" fillId="7" borderId="54" xfId="0" applyFont="1" applyFill="1" applyBorder="1"/>
    <xf numFmtId="0" fontId="8" fillId="7" borderId="44" xfId="0" applyFont="1" applyFill="1" applyBorder="1"/>
    <xf numFmtId="0" fontId="17" fillId="7" borderId="52" xfId="0" applyFont="1" applyFill="1" applyBorder="1"/>
    <xf numFmtId="0" fontId="17" fillId="7" borderId="55" xfId="0" applyFont="1" applyFill="1" applyBorder="1"/>
    <xf numFmtId="0" fontId="8" fillId="7" borderId="18" xfId="0" applyFont="1" applyFill="1" applyBorder="1"/>
    <xf numFmtId="0" fontId="8" fillId="7" borderId="48" xfId="0" applyFont="1" applyFill="1" applyBorder="1"/>
    <xf numFmtId="0" fontId="8" fillId="7" borderId="51" xfId="0" applyFont="1" applyFill="1" applyBorder="1"/>
    <xf numFmtId="0" fontId="17" fillId="7" borderId="33" xfId="0" applyFont="1" applyFill="1" applyBorder="1"/>
    <xf numFmtId="0" fontId="17" fillId="7" borderId="35" xfId="0" applyFont="1" applyFill="1" applyBorder="1"/>
    <xf numFmtId="0" fontId="8" fillId="7" borderId="50" xfId="0" applyFont="1" applyFill="1" applyBorder="1"/>
    <xf numFmtId="0" fontId="8" fillId="7" borderId="47" xfId="0" applyFont="1" applyFill="1" applyBorder="1"/>
    <xf numFmtId="0" fontId="8" fillId="7" borderId="49" xfId="0" applyFont="1" applyFill="1" applyBorder="1"/>
    <xf numFmtId="0" fontId="17" fillId="7" borderId="6" xfId="0" applyFont="1" applyFill="1" applyBorder="1"/>
    <xf numFmtId="0" fontId="17" fillId="7" borderId="34" xfId="0" applyFont="1" applyFill="1" applyBorder="1"/>
    <xf numFmtId="0" fontId="8" fillId="7" borderId="22" xfId="0" applyFont="1" applyFill="1" applyBorder="1"/>
    <xf numFmtId="0" fontId="0" fillId="0" borderId="29" xfId="0" applyBorder="1" applyAlignment="1">
      <alignment textRotation="90"/>
    </xf>
    <xf numFmtId="0" fontId="0" fillId="0" borderId="23" xfId="0" applyFill="1" applyBorder="1" applyAlignment="1">
      <alignment textRotation="90"/>
    </xf>
    <xf numFmtId="0" fontId="0" fillId="0" borderId="23" xfId="0" applyFill="1" applyBorder="1" applyAlignment="1">
      <alignment textRotation="90" wrapText="1"/>
    </xf>
    <xf numFmtId="16" fontId="0" fillId="0" borderId="23" xfId="0" applyNumberFormat="1" applyFill="1" applyBorder="1" applyAlignment="1">
      <alignment textRotation="90"/>
    </xf>
    <xf numFmtId="0" fontId="0" fillId="0" borderId="23" xfId="0" applyBorder="1" applyAlignment="1">
      <alignment textRotation="90"/>
    </xf>
    <xf numFmtId="0" fontId="0" fillId="11" borderId="23" xfId="0" applyFill="1" applyBorder="1" applyAlignment="1">
      <alignment textRotation="90"/>
    </xf>
    <xf numFmtId="0" fontId="0" fillId="12" borderId="23" xfId="0" applyFill="1" applyBorder="1" applyAlignment="1">
      <alignment textRotation="90"/>
    </xf>
    <xf numFmtId="0" fontId="0" fillId="5" borderId="23" xfId="0" applyFill="1" applyBorder="1" applyAlignment="1">
      <alignment textRotation="90"/>
    </xf>
    <xf numFmtId="0" fontId="0" fillId="0" borderId="31" xfId="0" applyBorder="1"/>
    <xf numFmtId="0" fontId="0" fillId="0" borderId="27" xfId="0" applyBorder="1"/>
    <xf numFmtId="0" fontId="8" fillId="0" borderId="29" xfId="0" applyFont="1" applyBorder="1" applyAlignment="1">
      <alignment textRotation="90"/>
    </xf>
    <xf numFmtId="0" fontId="8" fillId="0" borderId="23" xfId="0" applyFont="1" applyBorder="1" applyAlignment="1">
      <alignment textRotation="90"/>
    </xf>
    <xf numFmtId="0" fontId="8" fillId="0" borderId="23" xfId="0" applyFont="1" applyFill="1" applyBorder="1" applyAlignment="1">
      <alignment textRotation="90"/>
    </xf>
    <xf numFmtId="0" fontId="8" fillId="5" borderId="23" xfId="0" applyFont="1" applyFill="1" applyBorder="1" applyAlignment="1">
      <alignment textRotation="90"/>
    </xf>
    <xf numFmtId="0" fontId="8" fillId="11" borderId="23" xfId="0" applyFont="1" applyFill="1" applyBorder="1" applyAlignment="1">
      <alignment textRotation="90"/>
    </xf>
    <xf numFmtId="0" fontId="8" fillId="12" borderId="23" xfId="0" applyFont="1" applyFill="1" applyBorder="1" applyAlignment="1">
      <alignment textRotation="90"/>
    </xf>
    <xf numFmtId="0" fontId="8" fillId="6" borderId="23" xfId="0" applyFont="1" applyFill="1" applyBorder="1" applyAlignment="1">
      <alignment textRotation="90"/>
    </xf>
    <xf numFmtId="0" fontId="8" fillId="5" borderId="31" xfId="0" applyFont="1" applyFill="1" applyBorder="1" applyAlignment="1">
      <alignment textRotation="90"/>
    </xf>
    <xf numFmtId="0" fontId="0" fillId="0" borderId="18" xfId="0" applyBorder="1"/>
    <xf numFmtId="0" fontId="0" fillId="0" borderId="22" xfId="0" applyBorder="1"/>
    <xf numFmtId="0" fontId="8" fillId="7" borderId="39" xfId="0" applyFont="1" applyFill="1" applyBorder="1"/>
    <xf numFmtId="0" fontId="17" fillId="7" borderId="48" xfId="0" applyFont="1" applyFill="1" applyBorder="1"/>
    <xf numFmtId="0" fontId="17" fillId="0" borderId="32" xfId="0" applyFont="1" applyBorder="1"/>
    <xf numFmtId="0" fontId="8" fillId="0" borderId="68" xfId="0" applyFont="1" applyBorder="1"/>
    <xf numFmtId="0" fontId="17" fillId="0" borderId="55" xfId="0" applyFont="1" applyBorder="1"/>
    <xf numFmtId="0" fontId="17" fillId="6" borderId="55" xfId="0" applyFont="1" applyFill="1" applyBorder="1"/>
    <xf numFmtId="0" fontId="8" fillId="0" borderId="55" xfId="0" applyFont="1" applyFill="1" applyBorder="1"/>
    <xf numFmtId="0" fontId="8" fillId="11" borderId="55" xfId="0" applyFont="1" applyFill="1" applyBorder="1"/>
    <xf numFmtId="0" fontId="8" fillId="12" borderId="55" xfId="0" applyFont="1" applyFill="1" applyBorder="1"/>
    <xf numFmtId="0" fontId="8" fillId="0" borderId="55" xfId="0" applyFont="1" applyBorder="1"/>
    <xf numFmtId="0" fontId="17" fillId="0" borderId="16" xfId="0" applyFont="1" applyBorder="1"/>
    <xf numFmtId="0" fontId="8" fillId="0" borderId="44" xfId="0" applyFont="1" applyBorder="1"/>
    <xf numFmtId="0" fontId="17" fillId="6" borderId="24" xfId="0" applyFont="1" applyFill="1" applyBorder="1"/>
    <xf numFmtId="0" fontId="17" fillId="5" borderId="24" xfId="0" applyFont="1" applyFill="1" applyBorder="1"/>
    <xf numFmtId="0" fontId="8" fillId="11" borderId="24" xfId="0" applyFont="1" applyFill="1" applyBorder="1"/>
    <xf numFmtId="0" fontId="8" fillId="12" borderId="24" xfId="0" applyFont="1" applyFill="1" applyBorder="1"/>
    <xf numFmtId="0" fontId="17" fillId="0" borderId="46" xfId="0" applyFont="1" applyBorder="1"/>
    <xf numFmtId="0" fontId="8" fillId="0" borderId="56" xfId="0" applyFont="1" applyBorder="1"/>
    <xf numFmtId="0" fontId="17" fillId="0" borderId="57" xfId="0" applyFont="1" applyBorder="1"/>
    <xf numFmtId="0" fontId="17" fillId="6" borderId="57" xfId="0" applyFont="1" applyFill="1" applyBorder="1"/>
    <xf numFmtId="0" fontId="17" fillId="5" borderId="57" xfId="0" applyFont="1" applyFill="1" applyBorder="1"/>
    <xf numFmtId="0" fontId="8" fillId="11" borderId="57" xfId="0" applyFont="1" applyFill="1" applyBorder="1"/>
    <xf numFmtId="0" fontId="8" fillId="12" borderId="57" xfId="0" applyFont="1" applyFill="1" applyBorder="1"/>
    <xf numFmtId="0" fontId="17" fillId="0" borderId="55" xfId="0" applyFont="1" applyFill="1" applyBorder="1"/>
    <xf numFmtId="0" fontId="17" fillId="0" borderId="57" xfId="0" applyFont="1" applyFill="1" applyBorder="1"/>
    <xf numFmtId="0" fontId="8" fillId="0" borderId="57" xfId="0" applyFont="1" applyFill="1" applyBorder="1"/>
    <xf numFmtId="0" fontId="9" fillId="0" borderId="55" xfId="0" applyFont="1" applyBorder="1"/>
    <xf numFmtId="0" fontId="9" fillId="11" borderId="55" xfId="0" applyFont="1" applyFill="1" applyBorder="1"/>
    <xf numFmtId="0" fontId="9" fillId="12" borderId="55" xfId="0" applyFont="1" applyFill="1" applyBorder="1"/>
    <xf numFmtId="0" fontId="9" fillId="11" borderId="24" xfId="0" applyFont="1" applyFill="1" applyBorder="1"/>
    <xf numFmtId="0" fontId="9" fillId="12" borderId="24" xfId="0" applyFont="1" applyFill="1" applyBorder="1"/>
    <xf numFmtId="0" fontId="8" fillId="12" borderId="0" xfId="0" applyFont="1" applyFill="1"/>
    <xf numFmtId="0" fontId="9" fillId="0" borderId="24" xfId="0" applyFont="1" applyFill="1" applyBorder="1"/>
    <xf numFmtId="0" fontId="17" fillId="11" borderId="24" xfId="0" applyFont="1" applyFill="1" applyBorder="1"/>
    <xf numFmtId="0" fontId="17" fillId="12" borderId="24" xfId="0" applyFont="1" applyFill="1" applyBorder="1"/>
    <xf numFmtId="0" fontId="17" fillId="0" borderId="0" xfId="0" applyFont="1"/>
    <xf numFmtId="0" fontId="9" fillId="0" borderId="44" xfId="0" applyFont="1" applyBorder="1" applyAlignment="1">
      <alignment horizontal="center" vertical="center"/>
    </xf>
    <xf numFmtId="0" fontId="17" fillId="11" borderId="24" xfId="0" applyFont="1" applyFill="1" applyBorder="1" applyAlignment="1">
      <alignment horizontal="center" vertical="center"/>
    </xf>
    <xf numFmtId="0" fontId="17" fillId="12" borderId="2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11" borderId="24" xfId="0" applyFont="1" applyFill="1" applyBorder="1" applyAlignment="1">
      <alignment horizontal="center" vertical="center"/>
    </xf>
    <xf numFmtId="0" fontId="9" fillId="12" borderId="24" xfId="0" applyFont="1" applyFill="1" applyBorder="1" applyAlignment="1">
      <alignment horizontal="center" vertical="center"/>
    </xf>
    <xf numFmtId="0" fontId="8" fillId="7" borderId="43" xfId="0" applyFont="1" applyFill="1" applyBorder="1"/>
    <xf numFmtId="0" fontId="19" fillId="7" borderId="21" xfId="0" applyFont="1" applyFill="1" applyBorder="1"/>
    <xf numFmtId="0" fontId="8" fillId="0" borderId="23" xfId="0" applyFont="1" applyFill="1" applyBorder="1" applyAlignment="1">
      <alignment textRotation="90" wrapText="1"/>
    </xf>
    <xf numFmtId="16" fontId="8" fillId="0" borderId="23" xfId="0" applyNumberFormat="1" applyFont="1" applyFill="1" applyBorder="1" applyAlignment="1">
      <alignment textRotation="90"/>
    </xf>
    <xf numFmtId="0" fontId="8" fillId="13" borderId="23" xfId="0" applyFont="1" applyFill="1" applyBorder="1" applyAlignment="1">
      <alignment textRotation="90"/>
    </xf>
    <xf numFmtId="0" fontId="8" fillId="14" borderId="23" xfId="0" applyFont="1" applyFill="1" applyBorder="1" applyAlignment="1">
      <alignment textRotation="90"/>
    </xf>
    <xf numFmtId="0" fontId="8" fillId="15" borderId="23" xfId="0" applyFont="1" applyFill="1" applyBorder="1" applyAlignment="1">
      <alignment textRotation="90"/>
    </xf>
    <xf numFmtId="0" fontId="17" fillId="7" borderId="40" xfId="0" applyFont="1" applyFill="1" applyBorder="1" applyAlignment="1">
      <alignment vertical="center"/>
    </xf>
    <xf numFmtId="0" fontId="17" fillId="7" borderId="38" xfId="0" applyFont="1" applyFill="1" applyBorder="1" applyAlignment="1">
      <alignment vertical="center"/>
    </xf>
    <xf numFmtId="0" fontId="8" fillId="7" borderId="38" xfId="0" applyFont="1" applyFill="1" applyBorder="1" applyAlignment="1">
      <alignment vertical="center"/>
    </xf>
    <xf numFmtId="0" fontId="17" fillId="7" borderId="38" xfId="0" applyFont="1" applyFill="1" applyBorder="1" applyAlignment="1">
      <alignment horizontal="center" vertical="center"/>
    </xf>
    <xf numFmtId="0" fontId="17" fillId="7" borderId="39" xfId="0" applyFont="1" applyFill="1" applyBorder="1" applyAlignment="1">
      <alignment vertical="center"/>
    </xf>
    <xf numFmtId="0" fontId="17" fillId="7" borderId="6" xfId="0" applyFont="1" applyFill="1" applyBorder="1" applyAlignment="1">
      <alignment vertical="center"/>
    </xf>
    <xf numFmtId="0" fontId="17" fillId="7" borderId="48" xfId="0" applyFont="1" applyFill="1" applyBorder="1" applyAlignment="1">
      <alignment vertical="center"/>
    </xf>
    <xf numFmtId="0" fontId="8" fillId="7" borderId="48" xfId="0" applyFont="1" applyFill="1" applyBorder="1" applyAlignment="1">
      <alignment vertical="center"/>
    </xf>
    <xf numFmtId="0" fontId="17" fillId="7" borderId="48" xfId="0" applyFont="1" applyFill="1" applyBorder="1" applyAlignment="1">
      <alignment horizontal="center" vertical="center"/>
    </xf>
    <xf numFmtId="0" fontId="17" fillId="7" borderId="49" xfId="0" applyFont="1" applyFill="1" applyBorder="1" applyAlignment="1">
      <alignment vertical="center"/>
    </xf>
    <xf numFmtId="0" fontId="8" fillId="0" borderId="68" xfId="0" applyFont="1" applyBorder="1" applyAlignment="1">
      <alignment vertical="center"/>
    </xf>
    <xf numFmtId="0" fontId="17" fillId="0" borderId="55" xfId="0" applyFont="1" applyBorder="1" applyAlignment="1">
      <alignment vertical="center"/>
    </xf>
    <xf numFmtId="0" fontId="17" fillId="0" borderId="55" xfId="0" applyFont="1" applyFill="1" applyBorder="1" applyAlignment="1">
      <alignment vertical="center"/>
    </xf>
    <xf numFmtId="0" fontId="17" fillId="6" borderId="55" xfId="0" applyFont="1" applyFill="1" applyBorder="1" applyAlignment="1">
      <alignment vertical="center"/>
    </xf>
    <xf numFmtId="0" fontId="8" fillId="5" borderId="55" xfId="0" applyFont="1" applyFill="1" applyBorder="1" applyAlignment="1">
      <alignment vertical="center"/>
    </xf>
    <xf numFmtId="0" fontId="17" fillId="14" borderId="55" xfId="0" applyFont="1" applyFill="1" applyBorder="1" applyAlignment="1">
      <alignment horizontal="center" vertical="center"/>
    </xf>
    <xf numFmtId="0" fontId="17" fillId="15" borderId="55" xfId="0" applyFont="1" applyFill="1" applyBorder="1" applyAlignment="1">
      <alignment vertical="center"/>
    </xf>
    <xf numFmtId="0" fontId="8" fillId="13" borderId="55" xfId="0" applyFont="1" applyFill="1" applyBorder="1" applyAlignment="1">
      <alignment vertical="center"/>
    </xf>
    <xf numFmtId="0" fontId="17" fillId="5" borderId="55" xfId="0" applyFont="1" applyFill="1" applyBorder="1" applyAlignment="1">
      <alignment vertical="center"/>
    </xf>
    <xf numFmtId="0" fontId="8" fillId="0" borderId="44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24" xfId="0" applyFont="1" applyFill="1" applyBorder="1" applyAlignment="1">
      <alignment vertical="center"/>
    </xf>
    <xf numFmtId="0" fontId="8" fillId="5" borderId="24" xfId="0" applyFont="1" applyFill="1" applyBorder="1" applyAlignment="1">
      <alignment vertical="center"/>
    </xf>
    <xf numFmtId="0" fontId="17" fillId="14" borderId="24" xfId="0" applyFont="1" applyFill="1" applyBorder="1" applyAlignment="1">
      <alignment horizontal="center" vertical="center"/>
    </xf>
    <xf numFmtId="0" fontId="17" fillId="15" borderId="24" xfId="0" applyFont="1" applyFill="1" applyBorder="1" applyAlignment="1">
      <alignment vertical="center"/>
    </xf>
    <xf numFmtId="0" fontId="8" fillId="13" borderId="24" xfId="0" applyFont="1" applyFill="1" applyBorder="1" applyAlignment="1">
      <alignment vertical="center"/>
    </xf>
    <xf numFmtId="0" fontId="17" fillId="6" borderId="24" xfId="0" applyFont="1" applyFill="1" applyBorder="1" applyAlignment="1">
      <alignment vertical="center"/>
    </xf>
    <xf numFmtId="0" fontId="17" fillId="5" borderId="24" xfId="0" applyFont="1" applyFill="1" applyBorder="1" applyAlignment="1">
      <alignment vertical="center"/>
    </xf>
    <xf numFmtId="0" fontId="8" fillId="0" borderId="56" xfId="0" applyFont="1" applyBorder="1" applyAlignment="1">
      <alignment vertical="center"/>
    </xf>
    <xf numFmtId="0" fontId="17" fillId="0" borderId="57" xfId="0" applyFont="1" applyBorder="1" applyAlignment="1">
      <alignment vertical="center"/>
    </xf>
    <xf numFmtId="0" fontId="17" fillId="0" borderId="57" xfId="0" applyFont="1" applyFill="1" applyBorder="1" applyAlignment="1">
      <alignment vertical="center"/>
    </xf>
    <xf numFmtId="0" fontId="8" fillId="5" borderId="57" xfId="0" applyFont="1" applyFill="1" applyBorder="1" applyAlignment="1">
      <alignment vertical="center"/>
    </xf>
    <xf numFmtId="0" fontId="17" fillId="14" borderId="57" xfId="0" applyFont="1" applyFill="1" applyBorder="1" applyAlignment="1">
      <alignment horizontal="center" vertical="center"/>
    </xf>
    <xf numFmtId="0" fontId="17" fillId="15" borderId="57" xfId="0" applyFont="1" applyFill="1" applyBorder="1" applyAlignment="1">
      <alignment vertical="center"/>
    </xf>
    <xf numFmtId="0" fontId="8" fillId="13" borderId="57" xfId="0" applyFont="1" applyFill="1" applyBorder="1" applyAlignment="1">
      <alignment vertical="center"/>
    </xf>
    <xf numFmtId="0" fontId="17" fillId="6" borderId="57" xfId="0" applyFont="1" applyFill="1" applyBorder="1" applyAlignment="1">
      <alignment vertical="center"/>
    </xf>
    <xf numFmtId="0" fontId="17" fillId="5" borderId="57" xfId="0" applyFont="1" applyFill="1" applyBorder="1" applyAlignment="1">
      <alignment vertical="center"/>
    </xf>
    <xf numFmtId="0" fontId="8" fillId="7" borderId="39" xfId="0" applyFont="1" applyFill="1" applyBorder="1" applyAlignment="1">
      <alignment vertical="center"/>
    </xf>
    <xf numFmtId="0" fontId="8" fillId="7" borderId="49" xfId="0" applyFont="1" applyFill="1" applyBorder="1" applyAlignment="1">
      <alignment vertical="center"/>
    </xf>
    <xf numFmtId="0" fontId="8" fillId="0" borderId="55" xfId="0" applyFont="1" applyBorder="1" applyAlignment="1">
      <alignment vertical="center"/>
    </xf>
    <xf numFmtId="0" fontId="8" fillId="0" borderId="55" xfId="0" applyFont="1" applyFill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8" fillId="0" borderId="57" xfId="0" applyFont="1" applyBorder="1" applyAlignment="1">
      <alignment vertical="center"/>
    </xf>
    <xf numFmtId="0" fontId="8" fillId="0" borderId="57" xfId="0" applyFont="1" applyFill="1" applyBorder="1" applyAlignment="1">
      <alignment vertical="center"/>
    </xf>
    <xf numFmtId="0" fontId="8" fillId="7" borderId="40" xfId="0" applyFont="1" applyFill="1" applyBorder="1" applyAlignment="1">
      <alignment vertical="center"/>
    </xf>
    <xf numFmtId="0" fontId="8" fillId="7" borderId="50" xfId="0" applyFont="1" applyFill="1" applyBorder="1" applyAlignment="1">
      <alignment vertical="center"/>
    </xf>
    <xf numFmtId="0" fontId="9" fillId="0" borderId="55" xfId="0" applyFont="1" applyBorder="1" applyAlignment="1">
      <alignment vertical="center"/>
    </xf>
    <xf numFmtId="0" fontId="9" fillId="6" borderId="55" xfId="0" applyFont="1" applyFill="1" applyBorder="1" applyAlignment="1">
      <alignment vertical="center"/>
    </xf>
    <xf numFmtId="0" fontId="9" fillId="5" borderId="55" xfId="0" applyFont="1" applyFill="1" applyBorder="1" applyAlignment="1">
      <alignment vertical="center"/>
    </xf>
    <xf numFmtId="0" fontId="8" fillId="15" borderId="55" xfId="0" applyFont="1" applyFill="1" applyBorder="1" applyAlignment="1">
      <alignment vertical="center"/>
    </xf>
    <xf numFmtId="0" fontId="17" fillId="13" borderId="55" xfId="0" applyFont="1" applyFill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6" borderId="24" xfId="0" applyFont="1" applyFill="1" applyBorder="1" applyAlignment="1">
      <alignment vertical="center"/>
    </xf>
    <xf numFmtId="0" fontId="8" fillId="15" borderId="24" xfId="0" applyFont="1" applyFill="1" applyBorder="1" applyAlignment="1">
      <alignment vertical="center"/>
    </xf>
    <xf numFmtId="0" fontId="17" fillId="13" borderId="24" xfId="0" applyFont="1" applyFill="1" applyBorder="1" applyAlignment="1">
      <alignment vertical="center"/>
    </xf>
    <xf numFmtId="0" fontId="9" fillId="0" borderId="44" xfId="0" applyFont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8" fillId="6" borderId="24" xfId="0" applyFont="1" applyFill="1" applyBorder="1" applyAlignment="1">
      <alignment vertical="center"/>
    </xf>
    <xf numFmtId="0" fontId="4" fillId="7" borderId="32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 wrapText="1"/>
    </xf>
    <xf numFmtId="0" fontId="8" fillId="7" borderId="44" xfId="0" applyFont="1" applyFill="1" applyBorder="1" applyAlignment="1">
      <alignment vertical="center"/>
    </xf>
    <xf numFmtId="0" fontId="9" fillId="7" borderId="24" xfId="0" applyFont="1" applyFill="1" applyBorder="1" applyAlignment="1">
      <alignment horizontal="center" vertical="center"/>
    </xf>
    <xf numFmtId="0" fontId="9" fillId="7" borderId="24" xfId="0" applyFont="1" applyFill="1" applyBorder="1" applyAlignment="1">
      <alignment vertical="center"/>
    </xf>
    <xf numFmtId="0" fontId="8" fillId="7" borderId="24" xfId="0" applyFont="1" applyFill="1" applyBorder="1" applyAlignment="1">
      <alignment vertical="center"/>
    </xf>
    <xf numFmtId="0" fontId="17" fillId="7" borderId="24" xfId="0" applyFont="1" applyFill="1" applyBorder="1" applyAlignment="1">
      <alignment horizontal="center" vertical="center"/>
    </xf>
    <xf numFmtId="0" fontId="17" fillId="7" borderId="24" xfId="0" applyFont="1" applyFill="1" applyBorder="1" applyAlignment="1">
      <alignment vertical="center"/>
    </xf>
    <xf numFmtId="0" fontId="4" fillId="7" borderId="4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 wrapText="1"/>
    </xf>
    <xf numFmtId="0" fontId="17" fillId="7" borderId="46" xfId="0" applyFont="1" applyFill="1" applyBorder="1"/>
    <xf numFmtId="0" fontId="8" fillId="7" borderId="56" xfId="0" applyFont="1" applyFill="1" applyBorder="1" applyAlignment="1">
      <alignment vertical="center"/>
    </xf>
    <xf numFmtId="0" fontId="9" fillId="7" borderId="57" xfId="0" applyFont="1" applyFill="1" applyBorder="1" applyAlignment="1">
      <alignment horizontal="center" vertical="center"/>
    </xf>
    <xf numFmtId="0" fontId="9" fillId="7" borderId="57" xfId="0" applyFont="1" applyFill="1" applyBorder="1" applyAlignment="1">
      <alignment vertical="center"/>
    </xf>
    <xf numFmtId="0" fontId="8" fillId="7" borderId="57" xfId="0" applyFont="1" applyFill="1" applyBorder="1" applyAlignment="1">
      <alignment vertical="center"/>
    </xf>
    <xf numFmtId="0" fontId="17" fillId="7" borderId="57" xfId="0" applyFont="1" applyFill="1" applyBorder="1" applyAlignment="1">
      <alignment horizontal="center" vertical="center"/>
    </xf>
    <xf numFmtId="0" fontId="17" fillId="7" borderId="57" xfId="0" applyFont="1" applyFill="1" applyBorder="1" applyAlignment="1">
      <alignment vertical="center"/>
    </xf>
    <xf numFmtId="0" fontId="17" fillId="7" borderId="43" xfId="0" applyFont="1" applyFill="1" applyBorder="1" applyAlignment="1">
      <alignment vertical="center"/>
    </xf>
    <xf numFmtId="0" fontId="9" fillId="7" borderId="48" xfId="0" applyFont="1" applyFill="1" applyBorder="1" applyAlignment="1">
      <alignment vertical="center"/>
    </xf>
    <xf numFmtId="0" fontId="9" fillId="0" borderId="57" xfId="0" applyFont="1" applyBorder="1"/>
    <xf numFmtId="0" fontId="17" fillId="6" borderId="46" xfId="0" applyFont="1" applyFill="1" applyBorder="1"/>
    <xf numFmtId="0" fontId="17" fillId="4" borderId="56" xfId="0" applyFont="1" applyFill="1" applyBorder="1"/>
    <xf numFmtId="0" fontId="17" fillId="4" borderId="62" xfId="0" applyFont="1" applyFill="1" applyBorder="1"/>
    <xf numFmtId="0" fontId="9" fillId="0" borderId="56" xfId="0" applyFont="1" applyBorder="1"/>
    <xf numFmtId="0" fontId="9" fillId="5" borderId="57" xfId="0" applyFont="1" applyFill="1" applyBorder="1"/>
    <xf numFmtId="0" fontId="17" fillId="0" borderId="64" xfId="0" applyFont="1" applyBorder="1"/>
    <xf numFmtId="0" fontId="19" fillId="7" borderId="15" xfId="0" applyFont="1" applyFill="1" applyBorder="1"/>
    <xf numFmtId="0" fontId="9" fillId="0" borderId="68" xfId="0" applyFont="1" applyBorder="1"/>
    <xf numFmtId="0" fontId="17" fillId="7" borderId="47" xfId="0" applyFont="1" applyFill="1" applyBorder="1"/>
    <xf numFmtId="0" fontId="9" fillId="7" borderId="40" xfId="0" applyFont="1" applyFill="1" applyBorder="1"/>
    <xf numFmtId="0" fontId="9" fillId="0" borderId="69" xfId="0" applyFont="1" applyBorder="1"/>
    <xf numFmtId="0" fontId="9" fillId="0" borderId="58" xfId="0" applyFont="1" applyBorder="1"/>
    <xf numFmtId="0" fontId="9" fillId="7" borderId="41" xfId="0" applyFont="1" applyFill="1" applyBorder="1"/>
    <xf numFmtId="0" fontId="8" fillId="7" borderId="30" xfId="0" applyFont="1" applyFill="1" applyBorder="1"/>
    <xf numFmtId="0" fontId="17" fillId="4" borderId="40" xfId="0" applyFont="1" applyFill="1" applyBorder="1"/>
    <xf numFmtId="0" fontId="17" fillId="4" borderId="39" xfId="0" applyFont="1" applyFill="1" applyBorder="1"/>
    <xf numFmtId="0" fontId="17" fillId="8" borderId="37" xfId="0" applyFont="1" applyFill="1" applyBorder="1"/>
    <xf numFmtId="0" fontId="17" fillId="6" borderId="32" xfId="0" applyFont="1" applyFill="1" applyBorder="1"/>
    <xf numFmtId="0" fontId="17" fillId="4" borderId="68" xfId="0" applyFont="1" applyFill="1" applyBorder="1"/>
    <xf numFmtId="0" fontId="17" fillId="4" borderId="54" xfId="0" applyFont="1" applyFill="1" applyBorder="1"/>
    <xf numFmtId="0" fontId="17" fillId="4" borderId="50" xfId="0" applyFont="1" applyFill="1" applyBorder="1"/>
    <xf numFmtId="0" fontId="17" fillId="4" borderId="49" xfId="0" applyFont="1" applyFill="1" applyBorder="1"/>
    <xf numFmtId="0" fontId="9" fillId="7" borderId="37" xfId="0" applyFont="1" applyFill="1" applyBorder="1"/>
    <xf numFmtId="0" fontId="17" fillId="4" borderId="37" xfId="0" applyFont="1" applyFill="1" applyBorder="1"/>
    <xf numFmtId="0" fontId="9" fillId="4" borderId="38" xfId="0" applyFont="1" applyFill="1" applyBorder="1"/>
    <xf numFmtId="0" fontId="9" fillId="4" borderId="39" xfId="0" applyFont="1" applyFill="1" applyBorder="1"/>
    <xf numFmtId="0" fontId="9" fillId="4" borderId="48" xfId="0" applyFont="1" applyFill="1" applyBorder="1"/>
    <xf numFmtId="0" fontId="9" fillId="4" borderId="49" xfId="0" applyFont="1" applyFill="1" applyBorder="1"/>
    <xf numFmtId="0" fontId="9" fillId="0" borderId="19" xfId="0" applyFont="1" applyBorder="1"/>
    <xf numFmtId="0" fontId="9" fillId="0" borderId="76" xfId="0" applyFont="1" applyBorder="1"/>
    <xf numFmtId="0" fontId="9" fillId="5" borderId="44" xfId="0" applyFont="1" applyFill="1" applyBorder="1"/>
    <xf numFmtId="0" fontId="9" fillId="5" borderId="56" xfId="0" applyFont="1" applyFill="1" applyBorder="1"/>
    <xf numFmtId="0" fontId="9" fillId="4" borderId="40" xfId="0" applyFont="1" applyFill="1" applyBorder="1"/>
    <xf numFmtId="0" fontId="9" fillId="4" borderId="50" xfId="0" applyFont="1" applyFill="1" applyBorder="1"/>
    <xf numFmtId="0" fontId="17" fillId="6" borderId="21" xfId="0" applyFont="1" applyFill="1" applyBorder="1"/>
    <xf numFmtId="0" fontId="8" fillId="7" borderId="33" xfId="0" applyFont="1" applyFill="1" applyBorder="1"/>
    <xf numFmtId="0" fontId="8" fillId="7" borderId="34" xfId="0" applyFont="1" applyFill="1" applyBorder="1"/>
    <xf numFmtId="0" fontId="8" fillId="7" borderId="71" xfId="0" applyFont="1" applyFill="1" applyBorder="1"/>
    <xf numFmtId="0" fontId="17" fillId="6" borderId="14" xfId="0" applyFont="1" applyFill="1" applyBorder="1"/>
    <xf numFmtId="0" fontId="9" fillId="4" borderId="67" xfId="0" applyFont="1" applyFill="1" applyBorder="1"/>
    <xf numFmtId="0" fontId="9" fillId="4" borderId="34" xfId="0" applyFont="1" applyFill="1" applyBorder="1"/>
    <xf numFmtId="0" fontId="9" fillId="4" borderId="35" xfId="0" applyFont="1" applyFill="1" applyBorder="1"/>
    <xf numFmtId="0" fontId="17" fillId="7" borderId="7" xfId="0" applyFont="1" applyFill="1" applyBorder="1"/>
    <xf numFmtId="0" fontId="17" fillId="6" borderId="13" xfId="0" applyFont="1" applyFill="1" applyBorder="1"/>
    <xf numFmtId="0" fontId="17" fillId="4" borderId="78" xfId="0" applyFont="1" applyFill="1" applyBorder="1"/>
    <xf numFmtId="0" fontId="17" fillId="4" borderId="35" xfId="0" applyFont="1" applyFill="1" applyBorder="1"/>
    <xf numFmtId="0" fontId="17" fillId="4" borderId="65" xfId="0" applyFont="1" applyFill="1" applyBorder="1"/>
    <xf numFmtId="0" fontId="17" fillId="4" borderId="67" xfId="0" applyFont="1" applyFill="1" applyBorder="1"/>
    <xf numFmtId="0" fontId="17" fillId="6" borderId="28" xfId="0" applyFont="1" applyFill="1" applyBorder="1"/>
    <xf numFmtId="0" fontId="9" fillId="3" borderId="69" xfId="0" applyFont="1" applyFill="1" applyBorder="1"/>
    <xf numFmtId="0" fontId="9" fillId="5" borderId="68" xfId="0" applyFont="1" applyFill="1" applyBorder="1"/>
    <xf numFmtId="0" fontId="9" fillId="5" borderId="55" xfId="0" applyFont="1" applyFill="1" applyBorder="1"/>
    <xf numFmtId="0" fontId="9" fillId="5" borderId="54" xfId="0" applyFont="1" applyFill="1" applyBorder="1"/>
    <xf numFmtId="0" fontId="17" fillId="4" borderId="28" xfId="0" applyFont="1" applyFill="1" applyBorder="1"/>
    <xf numFmtId="0" fontId="17" fillId="4" borderId="47" xfId="0" applyFont="1" applyFill="1" applyBorder="1"/>
    <xf numFmtId="0" fontId="17" fillId="4" borderId="21" xfId="0" applyFont="1" applyFill="1" applyBorder="1"/>
    <xf numFmtId="0" fontId="18" fillId="0" borderId="75" xfId="0" applyFont="1" applyBorder="1"/>
    <xf numFmtId="0" fontId="17" fillId="5" borderId="43" xfId="0" applyFont="1" applyFill="1" applyBorder="1"/>
    <xf numFmtId="0" fontId="17" fillId="8" borderId="47" xfId="0" applyFont="1" applyFill="1" applyBorder="1"/>
    <xf numFmtId="0" fontId="17" fillId="5" borderId="48" xfId="0" applyFont="1" applyFill="1" applyBorder="1"/>
    <xf numFmtId="0" fontId="17" fillId="5" borderId="49" xfId="0" applyFont="1" applyFill="1" applyBorder="1"/>
    <xf numFmtId="0" fontId="17" fillId="8" borderId="61" xfId="0" applyFont="1" applyFill="1" applyBorder="1"/>
    <xf numFmtId="0" fontId="17" fillId="5" borderId="62" xfId="0" applyFont="1" applyFill="1" applyBorder="1"/>
    <xf numFmtId="0" fontId="17" fillId="5" borderId="38" xfId="0" applyFont="1" applyFill="1" applyBorder="1"/>
    <xf numFmtId="0" fontId="17" fillId="5" borderId="39" xfId="0" applyFont="1" applyFill="1" applyBorder="1"/>
    <xf numFmtId="0" fontId="17" fillId="5" borderId="68" xfId="0" applyFont="1" applyFill="1" applyBorder="1"/>
    <xf numFmtId="0" fontId="17" fillId="5" borderId="56" xfId="0" applyFont="1" applyFill="1" applyBorder="1"/>
    <xf numFmtId="0" fontId="17" fillId="5" borderId="40" xfId="0" applyFont="1" applyFill="1" applyBorder="1"/>
    <xf numFmtId="0" fontId="17" fillId="5" borderId="44" xfId="0" applyFont="1" applyFill="1" applyBorder="1"/>
    <xf numFmtId="0" fontId="17" fillId="5" borderId="50" xfId="0" applyFont="1" applyFill="1" applyBorder="1"/>
    <xf numFmtId="0" fontId="17" fillId="10" borderId="28" xfId="0" applyFont="1" applyFill="1" applyBorder="1"/>
    <xf numFmtId="0" fontId="17" fillId="8" borderId="46" xfId="0" applyFont="1" applyFill="1" applyBorder="1"/>
    <xf numFmtId="0" fontId="17" fillId="8" borderId="28" xfId="0" applyFont="1" applyFill="1" applyBorder="1"/>
    <xf numFmtId="0" fontId="17" fillId="8" borderId="16" xfId="0" applyFont="1" applyFill="1" applyBorder="1"/>
    <xf numFmtId="0" fontId="17" fillId="8" borderId="21" xfId="0" applyFont="1" applyFill="1" applyBorder="1"/>
    <xf numFmtId="0" fontId="17" fillId="0" borderId="69" xfId="0" applyFont="1" applyBorder="1"/>
    <xf numFmtId="0" fontId="8" fillId="0" borderId="68" xfId="0" applyFont="1" applyFill="1" applyBorder="1"/>
    <xf numFmtId="0" fontId="8" fillId="0" borderId="69" xfId="0" applyFont="1" applyBorder="1"/>
    <xf numFmtId="0" fontId="8" fillId="9" borderId="53" xfId="0" applyFont="1" applyFill="1" applyBorder="1"/>
    <xf numFmtId="0" fontId="9" fillId="9" borderId="55" xfId="0" applyFont="1" applyFill="1" applyBorder="1"/>
    <xf numFmtId="0" fontId="9" fillId="9" borderId="54" xfId="0" applyFont="1" applyFill="1" applyBorder="1"/>
    <xf numFmtId="0" fontId="8" fillId="0" borderId="75" xfId="0" applyFont="1" applyBorder="1"/>
    <xf numFmtId="0" fontId="17" fillId="10" borderId="50" xfId="0" applyFont="1" applyFill="1" applyBorder="1"/>
    <xf numFmtId="0" fontId="17" fillId="10" borderId="6" xfId="0" applyFont="1" applyFill="1" applyBorder="1"/>
    <xf numFmtId="0" fontId="17" fillId="10" borderId="48" xfId="0" applyFont="1" applyFill="1" applyBorder="1"/>
    <xf numFmtId="0" fontId="17" fillId="10" borderId="51" xfId="0" applyFont="1" applyFill="1" applyBorder="1"/>
    <xf numFmtId="0" fontId="17" fillId="10" borderId="14" xfId="0" applyFont="1" applyFill="1" applyBorder="1"/>
    <xf numFmtId="0" fontId="17" fillId="10" borderId="67" xfId="0" applyFont="1" applyFill="1" applyBorder="1"/>
    <xf numFmtId="0" fontId="17" fillId="10" borderId="35" xfId="0" applyFont="1" applyFill="1" applyBorder="1"/>
    <xf numFmtId="0" fontId="9" fillId="10" borderId="47" xfId="0" applyFont="1" applyFill="1" applyBorder="1"/>
    <xf numFmtId="0" fontId="9" fillId="10" borderId="48" xfId="0" applyFont="1" applyFill="1" applyBorder="1"/>
    <xf numFmtId="0" fontId="9" fillId="10" borderId="49" xfId="0" applyFont="1" applyFill="1" applyBorder="1"/>
    <xf numFmtId="0" fontId="17" fillId="10" borderId="33" xfId="0" applyFont="1" applyFill="1" applyBorder="1"/>
    <xf numFmtId="0" fontId="17" fillId="10" borderId="34" xfId="0" applyFont="1" applyFill="1" applyBorder="1"/>
    <xf numFmtId="0" fontId="17" fillId="10" borderId="22" xfId="0" applyFont="1" applyFill="1" applyBorder="1"/>
    <xf numFmtId="0" fontId="17" fillId="10" borderId="21" xfId="0" applyFont="1" applyFill="1" applyBorder="1"/>
    <xf numFmtId="0" fontId="17" fillId="0" borderId="16" xfId="0" applyFont="1" applyFill="1" applyBorder="1"/>
    <xf numFmtId="0" fontId="8" fillId="7" borderId="28" xfId="0" applyFont="1" applyFill="1" applyBorder="1"/>
    <xf numFmtId="0" fontId="8" fillId="7" borderId="16" xfId="0" applyFont="1" applyFill="1" applyBorder="1"/>
    <xf numFmtId="0" fontId="8" fillId="7" borderId="21" xfId="0" applyFont="1" applyFill="1" applyBorder="1"/>
    <xf numFmtId="0" fontId="17" fillId="0" borderId="58" xfId="0" applyFont="1" applyBorder="1"/>
    <xf numFmtId="0" fontId="17" fillId="5" borderId="66" xfId="0" applyFont="1" applyFill="1" applyBorder="1"/>
    <xf numFmtId="0" fontId="17" fillId="0" borderId="56" xfId="0" applyFont="1" applyFill="1" applyBorder="1"/>
    <xf numFmtId="0" fontId="17" fillId="0" borderId="58" xfId="0" applyFont="1" applyFill="1" applyBorder="1"/>
    <xf numFmtId="0" fontId="9" fillId="9" borderId="61" xfId="0" applyFont="1" applyFill="1" applyBorder="1"/>
    <xf numFmtId="0" fontId="9" fillId="9" borderId="57" xfId="0" applyFont="1" applyFill="1" applyBorder="1"/>
    <xf numFmtId="0" fontId="9" fillId="9" borderId="62" xfId="0" applyFont="1" applyFill="1" applyBorder="1"/>
    <xf numFmtId="0" fontId="8" fillId="0" borderId="64" xfId="0" applyFont="1" applyBorder="1"/>
    <xf numFmtId="0" fontId="17" fillId="0" borderId="69" xfId="0" applyFont="1" applyFill="1" applyBorder="1"/>
    <xf numFmtId="0" fontId="8" fillId="3" borderId="68" xfId="0" applyFont="1" applyFill="1" applyBorder="1"/>
    <xf numFmtId="0" fontId="8" fillId="3" borderId="55" xfId="0" applyFont="1" applyFill="1" applyBorder="1"/>
    <xf numFmtId="0" fontId="8" fillId="3" borderId="69" xfId="0" applyFont="1" applyFill="1" applyBorder="1"/>
    <xf numFmtId="0" fontId="8" fillId="10" borderId="40" xfId="0" applyFont="1" applyFill="1" applyBorder="1"/>
    <xf numFmtId="0" fontId="8" fillId="10" borderId="50" xfId="0" applyFont="1" applyFill="1" applyBorder="1"/>
    <xf numFmtId="0" fontId="8" fillId="3" borderId="56" xfId="0" applyFont="1" applyFill="1" applyBorder="1"/>
    <xf numFmtId="0" fontId="8" fillId="3" borderId="57" xfId="0" applyFont="1" applyFill="1" applyBorder="1"/>
    <xf numFmtId="0" fontId="8" fillId="3" borderId="58" xfId="0" applyFont="1" applyFill="1" applyBorder="1"/>
    <xf numFmtId="0" fontId="8" fillId="9" borderId="61" xfId="0" applyFont="1" applyFill="1" applyBorder="1"/>
    <xf numFmtId="0" fontId="8" fillId="0" borderId="69" xfId="0" applyFont="1" applyFill="1" applyBorder="1"/>
    <xf numFmtId="0" fontId="9" fillId="10" borderId="27" xfId="0" applyFont="1" applyFill="1" applyBorder="1"/>
    <xf numFmtId="0" fontId="9" fillId="10" borderId="22" xfId="0" applyFont="1" applyFill="1" applyBorder="1"/>
    <xf numFmtId="0" fontId="9" fillId="9" borderId="53" xfId="0" applyFont="1" applyFill="1" applyBorder="1"/>
    <xf numFmtId="0" fontId="9" fillId="0" borderId="75" xfId="0" applyFont="1" applyBorder="1"/>
    <xf numFmtId="0" fontId="17" fillId="8" borderId="14" xfId="0" applyFont="1" applyFill="1" applyBorder="1"/>
    <xf numFmtId="0" fontId="17" fillId="5" borderId="67" xfId="0" applyFont="1" applyFill="1" applyBorder="1"/>
    <xf numFmtId="0" fontId="17" fillId="5" borderId="35" xfId="0" applyFont="1" applyFill="1" applyBorder="1"/>
    <xf numFmtId="0" fontId="17" fillId="10" borderId="47" xfId="0" applyFont="1" applyFill="1" applyBorder="1"/>
    <xf numFmtId="0" fontId="17" fillId="10" borderId="49" xfId="0" applyFont="1" applyFill="1" applyBorder="1"/>
    <xf numFmtId="0" fontId="17" fillId="10" borderId="25" xfId="0" applyFont="1" applyFill="1" applyBorder="1"/>
    <xf numFmtId="0" fontId="17" fillId="10" borderId="20" xfId="0" applyFont="1" applyFill="1" applyBorder="1"/>
    <xf numFmtId="0" fontId="17" fillId="8" borderId="25" xfId="0" applyFont="1" applyFill="1" applyBorder="1"/>
    <xf numFmtId="0" fontId="17" fillId="8" borderId="20" xfId="0" applyFont="1" applyFill="1" applyBorder="1"/>
    <xf numFmtId="0" fontId="17" fillId="5" borderId="37" xfId="0" applyFont="1" applyFill="1" applyBorder="1"/>
    <xf numFmtId="0" fontId="17" fillId="5" borderId="47" xfId="0" applyFont="1" applyFill="1" applyBorder="1"/>
    <xf numFmtId="0" fontId="8" fillId="10" borderId="48" xfId="0" applyFont="1" applyFill="1" applyBorder="1"/>
    <xf numFmtId="0" fontId="9" fillId="16" borderId="24" xfId="0" applyFont="1" applyFill="1" applyBorder="1"/>
    <xf numFmtId="0" fontId="17" fillId="0" borderId="19" xfId="0" applyFont="1" applyBorder="1"/>
    <xf numFmtId="0" fontId="17" fillId="0" borderId="76" xfId="0" applyFont="1" applyBorder="1"/>
    <xf numFmtId="0" fontId="19" fillId="7" borderId="22" xfId="0" applyFont="1" applyFill="1" applyBorder="1"/>
    <xf numFmtId="0" fontId="8" fillId="10" borderId="38" xfId="0" applyFont="1" applyFill="1" applyBorder="1"/>
    <xf numFmtId="0" fontId="8" fillId="16" borderId="23" xfId="0" applyFont="1" applyFill="1" applyBorder="1" applyAlignment="1">
      <alignment textRotation="90"/>
    </xf>
    <xf numFmtId="0" fontId="8" fillId="16" borderId="55" xfId="0" applyFont="1" applyFill="1" applyBorder="1"/>
    <xf numFmtId="0" fontId="8" fillId="16" borderId="24" xfId="0" applyFont="1" applyFill="1" applyBorder="1"/>
    <xf numFmtId="0" fontId="8" fillId="16" borderId="57" xfId="0" applyFont="1" applyFill="1" applyBorder="1"/>
    <xf numFmtId="0" fontId="9" fillId="16" borderId="55" xfId="0" applyFont="1" applyFill="1" applyBorder="1"/>
    <xf numFmtId="0" fontId="17" fillId="16" borderId="24" xfId="0" applyFont="1" applyFill="1" applyBorder="1"/>
    <xf numFmtId="0" fontId="17" fillId="16" borderId="24" xfId="0" applyFont="1" applyFill="1" applyBorder="1" applyAlignment="1">
      <alignment horizontal="center" vertical="center"/>
    </xf>
    <xf numFmtId="0" fontId="9" fillId="16" borderId="24" xfId="0" applyFont="1" applyFill="1" applyBorder="1" applyAlignment="1">
      <alignment horizontal="center" vertical="center"/>
    </xf>
    <xf numFmtId="0" fontId="0" fillId="16" borderId="0" xfId="0" applyFill="1"/>
    <xf numFmtId="0" fontId="0" fillId="3" borderId="0" xfId="0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0" borderId="2" xfId="0" applyBorder="1"/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0" fillId="0" borderId="24" xfId="0" applyFill="1" applyBorder="1"/>
    <xf numFmtId="0" fontId="6" fillId="0" borderId="24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center" vertical="center" wrapText="1"/>
    </xf>
    <xf numFmtId="1" fontId="5" fillId="0" borderId="24" xfId="0" applyNumberFormat="1" applyFont="1" applyFill="1" applyBorder="1" applyAlignment="1">
      <alignment horizontal="center" vertical="center"/>
    </xf>
    <xf numFmtId="1" fontId="5" fillId="0" borderId="55" xfId="0" applyNumberFormat="1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 wrapText="1"/>
    </xf>
    <xf numFmtId="0" fontId="5" fillId="3" borderId="24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vertical="center"/>
    </xf>
    <xf numFmtId="0" fontId="10" fillId="3" borderId="2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vertical="center" wrapText="1"/>
    </xf>
    <xf numFmtId="0" fontId="5" fillId="10" borderId="24" xfId="0" applyFont="1" applyFill="1" applyBorder="1" applyAlignment="1">
      <alignment vertical="center"/>
    </xf>
    <xf numFmtId="0" fontId="5" fillId="10" borderId="24" xfId="0" applyFont="1" applyFill="1" applyBorder="1" applyAlignment="1">
      <alignment vertical="center" wrapText="1"/>
    </xf>
    <xf numFmtId="0" fontId="5" fillId="10" borderId="24" xfId="0" applyFont="1" applyFill="1" applyBorder="1" applyAlignment="1">
      <alignment horizontal="center" vertical="center" wrapText="1"/>
    </xf>
    <xf numFmtId="0" fontId="5" fillId="10" borderId="24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24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45" xfId="0" applyFont="1" applyFill="1" applyBorder="1" applyAlignment="1">
      <alignment horizontal="left" vertical="center" wrapText="1"/>
    </xf>
    <xf numFmtId="0" fontId="4" fillId="18" borderId="57" xfId="0" applyFont="1" applyFill="1" applyBorder="1" applyAlignment="1">
      <alignment horizontal="center" vertical="center"/>
    </xf>
    <xf numFmtId="0" fontId="3" fillId="18" borderId="57" xfId="0" applyFont="1" applyFill="1" applyBorder="1" applyAlignment="1">
      <alignment horizontal="center" vertical="center" wrapText="1"/>
    </xf>
    <xf numFmtId="1" fontId="3" fillId="18" borderId="57" xfId="0" applyNumberFormat="1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left" vertical="center" wrapText="1"/>
    </xf>
    <xf numFmtId="0" fontId="6" fillId="0" borderId="55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1" fontId="5" fillId="8" borderId="1" xfId="0" applyNumberFormat="1" applyFont="1" applyFill="1" applyBorder="1" applyAlignment="1">
      <alignment horizontal="center" vertical="center"/>
    </xf>
    <xf numFmtId="1" fontId="5" fillId="8" borderId="23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5" fillId="8" borderId="15" xfId="0" applyNumberFormat="1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left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center"/>
    </xf>
    <xf numFmtId="0" fontId="7" fillId="0" borderId="57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/>
    </xf>
    <xf numFmtId="0" fontId="5" fillId="8" borderId="31" xfId="0" applyFont="1" applyFill="1" applyBorder="1" applyAlignment="1">
      <alignment horizontal="center" vertical="center"/>
    </xf>
    <xf numFmtId="1" fontId="5" fillId="0" borderId="57" xfId="0" applyNumberFormat="1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left" vertical="center" wrapText="1"/>
    </xf>
    <xf numFmtId="0" fontId="5" fillId="8" borderId="29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 wrapText="1"/>
    </xf>
    <xf numFmtId="0" fontId="0" fillId="8" borderId="23" xfId="0" applyFill="1" applyBorder="1"/>
    <xf numFmtId="0" fontId="0" fillId="8" borderId="23" xfId="0" applyFill="1" applyBorder="1" applyAlignment="1">
      <alignment horizontal="center"/>
    </xf>
    <xf numFmtId="0" fontId="5" fillId="0" borderId="55" xfId="0" applyFont="1" applyFill="1" applyBorder="1" applyAlignment="1">
      <alignment vertical="center"/>
    </xf>
    <xf numFmtId="0" fontId="5" fillId="3" borderId="55" xfId="0" applyFont="1" applyFill="1" applyBorder="1" applyAlignment="1">
      <alignment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/>
    </xf>
    <xf numFmtId="0" fontId="10" fillId="18" borderId="29" xfId="0" applyFont="1" applyFill="1" applyBorder="1" applyAlignment="1">
      <alignment vertical="center"/>
    </xf>
    <xf numFmtId="0" fontId="10" fillId="18" borderId="23" xfId="0" applyFont="1" applyFill="1" applyBorder="1" applyAlignment="1">
      <alignment vertical="center" wrapText="1"/>
    </xf>
    <xf numFmtId="0" fontId="5" fillId="18" borderId="23" xfId="0" applyFont="1" applyFill="1" applyBorder="1" applyAlignment="1">
      <alignment horizontal="center" vertical="center" wrapText="1"/>
    </xf>
    <xf numFmtId="0" fontId="5" fillId="18" borderId="23" xfId="0" applyFont="1" applyFill="1" applyBorder="1" applyAlignment="1">
      <alignment horizontal="center" vertical="center"/>
    </xf>
    <xf numFmtId="0" fontId="5" fillId="18" borderId="31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vertical="center"/>
    </xf>
    <xf numFmtId="0" fontId="5" fillId="3" borderId="57" xfId="0" applyFont="1" applyFill="1" applyBorder="1" applyAlignment="1">
      <alignment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vertical="center"/>
    </xf>
    <xf numFmtId="0" fontId="10" fillId="18" borderId="23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vertical="center"/>
    </xf>
    <xf numFmtId="0" fontId="7" fillId="0" borderId="57" xfId="0" applyFont="1" applyBorder="1" applyAlignment="1">
      <alignment vertical="center" wrapText="1"/>
    </xf>
    <xf numFmtId="0" fontId="7" fillId="0" borderId="56" xfId="0" applyFont="1" applyFill="1" applyBorder="1" applyAlignment="1">
      <alignment horizontal="center"/>
    </xf>
    <xf numFmtId="0" fontId="7" fillId="0" borderId="57" xfId="0" applyFont="1" applyFill="1" applyBorder="1" applyAlignment="1">
      <alignment horizontal="center"/>
    </xf>
    <xf numFmtId="0" fontId="4" fillId="0" borderId="57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5" fillId="10" borderId="55" xfId="0" applyFont="1" applyFill="1" applyBorder="1" applyAlignment="1">
      <alignment vertical="center"/>
    </xf>
    <xf numFmtId="0" fontId="5" fillId="10" borderId="55" xfId="0" applyFont="1" applyFill="1" applyBorder="1" applyAlignment="1">
      <alignment vertical="center" wrapText="1"/>
    </xf>
    <xf numFmtId="0" fontId="5" fillId="10" borderId="55" xfId="0" applyFont="1" applyFill="1" applyBorder="1" applyAlignment="1">
      <alignment horizontal="center" vertical="center" wrapText="1"/>
    </xf>
    <xf numFmtId="0" fontId="5" fillId="10" borderId="55" xfId="0" applyFont="1" applyFill="1" applyBorder="1" applyAlignment="1">
      <alignment horizontal="center" vertical="center"/>
    </xf>
    <xf numFmtId="0" fontId="10" fillId="3" borderId="57" xfId="0" applyFont="1" applyFill="1" applyBorder="1" applyAlignment="1">
      <alignment horizontal="center" vertical="center"/>
    </xf>
    <xf numFmtId="0" fontId="5" fillId="18" borderId="29" xfId="0" applyFont="1" applyFill="1" applyBorder="1" applyAlignment="1">
      <alignment vertical="center"/>
    </xf>
    <xf numFmtId="0" fontId="5" fillId="18" borderId="23" xfId="0" applyFont="1" applyFill="1" applyBorder="1" applyAlignment="1">
      <alignment vertical="center" wrapText="1"/>
    </xf>
    <xf numFmtId="0" fontId="10" fillId="18" borderId="23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5" fillId="17" borderId="29" xfId="0" applyFont="1" applyFill="1" applyBorder="1" applyAlignment="1">
      <alignment vertical="center"/>
    </xf>
    <xf numFmtId="0" fontId="10" fillId="17" borderId="23" xfId="0" applyFont="1" applyFill="1" applyBorder="1" applyAlignment="1">
      <alignment horizontal="center" vertical="center" wrapText="1"/>
    </xf>
    <xf numFmtId="0" fontId="10" fillId="17" borderId="23" xfId="0" applyFont="1" applyFill="1" applyBorder="1" applyAlignment="1">
      <alignment horizontal="center" vertical="center"/>
    </xf>
    <xf numFmtId="0" fontId="10" fillId="17" borderId="31" xfId="0" applyFont="1" applyFill="1" applyBorder="1" applyAlignment="1">
      <alignment horizontal="center" vertical="center"/>
    </xf>
    <xf numFmtId="0" fontId="9" fillId="0" borderId="63" xfId="0" applyFont="1" applyFill="1" applyBorder="1"/>
    <xf numFmtId="0" fontId="5" fillId="0" borderId="63" xfId="0" applyFont="1" applyFill="1" applyBorder="1" applyAlignment="1">
      <alignment vertical="center" wrapText="1"/>
    </xf>
    <xf numFmtId="0" fontId="5" fillId="3" borderId="63" xfId="0" applyFont="1" applyFill="1" applyBorder="1" applyAlignment="1">
      <alignment horizontal="center" vertical="center" wrapText="1"/>
    </xf>
    <xf numFmtId="0" fontId="5" fillId="3" borderId="63" xfId="0" applyFont="1" applyFill="1" applyBorder="1" applyAlignment="1">
      <alignment horizontal="center" vertical="center"/>
    </xf>
    <xf numFmtId="0" fontId="10" fillId="3" borderId="63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vertical="center"/>
    </xf>
    <xf numFmtId="0" fontId="10" fillId="0" borderId="23" xfId="0" applyFont="1" applyFill="1" applyBorder="1" applyAlignment="1">
      <alignment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8" fillId="0" borderId="49" xfId="0" applyFont="1" applyFill="1" applyBorder="1" applyAlignment="1">
      <alignment horizontal="center"/>
    </xf>
    <xf numFmtId="0" fontId="4" fillId="0" borderId="44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 wrapText="1"/>
    </xf>
    <xf numFmtId="0" fontId="10" fillId="0" borderId="21" xfId="0" applyFont="1" applyFill="1" applyBorder="1" applyAlignment="1">
      <alignment horizont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/>
    </xf>
    <xf numFmtId="0" fontId="9" fillId="0" borderId="42" xfId="0" applyFont="1" applyFill="1" applyBorder="1" applyAlignment="1">
      <alignment horizontal="center"/>
    </xf>
    <xf numFmtId="0" fontId="9" fillId="0" borderId="43" xfId="0" applyFont="1" applyFill="1" applyBorder="1" applyAlignment="1">
      <alignment horizontal="center"/>
    </xf>
    <xf numFmtId="0" fontId="9" fillId="0" borderId="47" xfId="0" applyFont="1" applyFill="1" applyBorder="1" applyAlignment="1">
      <alignment horizontal="center"/>
    </xf>
    <xf numFmtId="0" fontId="9" fillId="0" borderId="49" xfId="0" applyFont="1" applyFill="1" applyBorder="1" applyAlignment="1">
      <alignment horizontal="center"/>
    </xf>
    <xf numFmtId="0" fontId="5" fillId="0" borderId="44" xfId="0" applyFont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/>
    </xf>
    <xf numFmtId="0" fontId="8" fillId="0" borderId="50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 vertical="center"/>
    </xf>
    <xf numFmtId="0" fontId="5" fillId="0" borderId="24" xfId="0" applyFont="1" applyBorder="1" applyAlignment="1">
      <alignment vertical="center" wrapText="1"/>
    </xf>
    <xf numFmtId="0" fontId="5" fillId="0" borderId="24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1" fontId="9" fillId="0" borderId="57" xfId="0" applyNumberFormat="1" applyFont="1" applyFill="1" applyBorder="1" applyAlignment="1">
      <alignment horizontal="center"/>
    </xf>
    <xf numFmtId="0" fontId="10" fillId="18" borderId="33" xfId="0" applyFont="1" applyFill="1" applyBorder="1" applyAlignment="1">
      <alignment vertical="center"/>
    </xf>
    <xf numFmtId="0" fontId="10" fillId="18" borderId="34" xfId="0" applyFont="1" applyFill="1" applyBorder="1" applyAlignment="1">
      <alignment vertical="center" wrapText="1"/>
    </xf>
    <xf numFmtId="0" fontId="5" fillId="18" borderId="34" xfId="0" applyFont="1" applyFill="1" applyBorder="1" applyAlignment="1">
      <alignment horizontal="center" vertical="center" wrapText="1"/>
    </xf>
    <xf numFmtId="0" fontId="5" fillId="18" borderId="34" xfId="0" applyFont="1" applyFill="1" applyBorder="1" applyAlignment="1">
      <alignment horizontal="center" vertical="center"/>
    </xf>
    <xf numFmtId="0" fontId="5" fillId="18" borderId="35" xfId="0" applyFont="1" applyFill="1" applyBorder="1" applyAlignment="1">
      <alignment horizontal="center" vertical="center"/>
    </xf>
    <xf numFmtId="0" fontId="6" fillId="0" borderId="77" xfId="0" applyFont="1" applyFill="1" applyBorder="1" applyAlignment="1">
      <alignment horizontal="center" vertical="center"/>
    </xf>
    <xf numFmtId="0" fontId="5" fillId="0" borderId="79" xfId="0" applyFont="1" applyFill="1" applyBorder="1" applyAlignment="1">
      <alignment horizontal="left" vertical="center" wrapText="1"/>
    </xf>
    <xf numFmtId="0" fontId="5" fillId="0" borderId="79" xfId="0" applyFont="1" applyFill="1" applyBorder="1" applyAlignment="1">
      <alignment horizontal="center" vertical="center" wrapText="1"/>
    </xf>
    <xf numFmtId="1" fontId="5" fillId="0" borderId="79" xfId="0" applyNumberFormat="1" applyFont="1" applyFill="1" applyBorder="1" applyAlignment="1">
      <alignment horizontal="center" vertical="center"/>
    </xf>
    <xf numFmtId="1" fontId="9" fillId="0" borderId="79" xfId="0" applyNumberFormat="1" applyFont="1" applyFill="1" applyBorder="1" applyAlignment="1">
      <alignment horizontal="center"/>
    </xf>
    <xf numFmtId="0" fontId="5" fillId="0" borderId="79" xfId="0" applyFont="1" applyFill="1" applyBorder="1" applyAlignment="1">
      <alignment horizontal="center" vertical="center"/>
    </xf>
    <xf numFmtId="0" fontId="7" fillId="0" borderId="79" xfId="0" applyFont="1" applyFill="1" applyBorder="1" applyAlignment="1">
      <alignment horizontal="center" vertical="center"/>
    </xf>
    <xf numFmtId="0" fontId="5" fillId="0" borderId="78" xfId="0" applyFont="1" applyFill="1" applyBorder="1" applyAlignment="1">
      <alignment horizontal="center" vertical="center"/>
    </xf>
    <xf numFmtId="1" fontId="9" fillId="8" borderId="23" xfId="0" applyNumberFormat="1" applyFont="1" applyFill="1" applyBorder="1" applyAlignment="1">
      <alignment horizontal="center"/>
    </xf>
    <xf numFmtId="0" fontId="25" fillId="0" borderId="29" xfId="0" applyFont="1" applyBorder="1" applyAlignment="1">
      <alignment horizontal="center"/>
    </xf>
    <xf numFmtId="0" fontId="25" fillId="0" borderId="23" xfId="0" applyFont="1" applyBorder="1"/>
    <xf numFmtId="0" fontId="24" fillId="0" borderId="23" xfId="0" applyFont="1" applyFill="1" applyBorder="1" applyAlignment="1">
      <alignment horizontal="center" vertical="center" wrapText="1"/>
    </xf>
    <xf numFmtId="1" fontId="24" fillId="0" borderId="23" xfId="0" applyNumberFormat="1" applyFont="1" applyFill="1" applyBorder="1" applyAlignment="1">
      <alignment horizontal="center" vertical="center"/>
    </xf>
    <xf numFmtId="1" fontId="26" fillId="0" borderId="23" xfId="0" applyNumberFormat="1" applyFont="1" applyFill="1" applyBorder="1" applyAlignment="1">
      <alignment horizontal="center"/>
    </xf>
    <xf numFmtId="0" fontId="24" fillId="0" borderId="23" xfId="0" applyFont="1" applyFill="1" applyBorder="1" applyAlignment="1">
      <alignment horizontal="center" vertical="center"/>
    </xf>
    <xf numFmtId="0" fontId="27" fillId="0" borderId="23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5" fillId="0" borderId="0" xfId="0" applyFont="1"/>
    <xf numFmtId="0" fontId="0" fillId="0" borderId="57" xfId="0" applyBorder="1"/>
    <xf numFmtId="0" fontId="28" fillId="0" borderId="57" xfId="0" applyFont="1" applyBorder="1"/>
    <xf numFmtId="0" fontId="5" fillId="4" borderId="24" xfId="0" applyFont="1" applyFill="1" applyBorder="1" applyAlignment="1">
      <alignment vertical="center"/>
    </xf>
    <xf numFmtId="0" fontId="5" fillId="4" borderId="24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/>
    </xf>
    <xf numFmtId="0" fontId="0" fillId="4" borderId="0" xfId="0" applyFill="1"/>
    <xf numFmtId="0" fontId="10" fillId="4" borderId="24" xfId="0" applyFont="1" applyFill="1" applyBorder="1" applyAlignment="1">
      <alignment horizontal="center" vertical="center"/>
    </xf>
    <xf numFmtId="0" fontId="2" fillId="14" borderId="8" xfId="0" applyFont="1" applyFill="1" applyBorder="1" applyAlignment="1">
      <alignment horizontal="center" vertical="center" wrapText="1"/>
    </xf>
    <xf numFmtId="0" fontId="2" fillId="14" borderId="28" xfId="0" applyFont="1" applyFill="1" applyBorder="1" applyAlignment="1">
      <alignment horizontal="center" vertical="center" wrapText="1"/>
    </xf>
    <xf numFmtId="0" fontId="2" fillId="14" borderId="21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1" fontId="3" fillId="14" borderId="57" xfId="0" applyNumberFormat="1" applyFont="1" applyFill="1" applyBorder="1" applyAlignment="1">
      <alignment horizontal="center" vertical="center"/>
    </xf>
    <xf numFmtId="1" fontId="5" fillId="14" borderId="15" xfId="0" applyNumberFormat="1" applyFont="1" applyFill="1" applyBorder="1" applyAlignment="1">
      <alignment horizontal="center" vertical="center"/>
    </xf>
    <xf numFmtId="0" fontId="5" fillId="14" borderId="55" xfId="0" applyFont="1" applyFill="1" applyBorder="1" applyAlignment="1">
      <alignment horizontal="center" vertical="center"/>
    </xf>
    <xf numFmtId="0" fontId="5" fillId="14" borderId="24" xfId="0" applyFont="1" applyFill="1" applyBorder="1" applyAlignment="1">
      <alignment horizontal="center" vertical="center"/>
    </xf>
    <xf numFmtId="0" fontId="5" fillId="14" borderId="57" xfId="0" applyFont="1" applyFill="1" applyBorder="1" applyAlignment="1">
      <alignment horizontal="center" vertical="center"/>
    </xf>
    <xf numFmtId="0" fontId="5" fillId="14" borderId="23" xfId="0" applyFont="1" applyFill="1" applyBorder="1" applyAlignment="1">
      <alignment horizontal="center" vertical="center"/>
    </xf>
    <xf numFmtId="0" fontId="0" fillId="14" borderId="23" xfId="0" applyFill="1" applyBorder="1" applyAlignment="1">
      <alignment horizontal="center"/>
    </xf>
    <xf numFmtId="0" fontId="0" fillId="14" borderId="57" xfId="0" applyFill="1" applyBorder="1"/>
    <xf numFmtId="0" fontId="5" fillId="14" borderId="79" xfId="0" applyFont="1" applyFill="1" applyBorder="1" applyAlignment="1">
      <alignment horizontal="center" vertical="center"/>
    </xf>
    <xf numFmtId="0" fontId="24" fillId="14" borderId="23" xfId="0" applyFont="1" applyFill="1" applyBorder="1" applyAlignment="1">
      <alignment horizontal="center" vertical="center"/>
    </xf>
    <xf numFmtId="0" fontId="5" fillId="14" borderId="34" xfId="0" applyFont="1" applyFill="1" applyBorder="1" applyAlignment="1">
      <alignment horizontal="center" vertical="center"/>
    </xf>
    <xf numFmtId="0" fontId="3" fillId="14" borderId="24" xfId="0" applyFont="1" applyFill="1" applyBorder="1" applyAlignment="1">
      <alignment horizontal="center" vertical="center"/>
    </xf>
    <xf numFmtId="0" fontId="3" fillId="14" borderId="57" xfId="0" applyFont="1" applyFill="1" applyBorder="1" applyAlignment="1">
      <alignment horizontal="center" vertical="center"/>
    </xf>
    <xf numFmtId="0" fontId="10" fillId="14" borderId="24" xfId="0" applyFont="1" applyFill="1" applyBorder="1" applyAlignment="1">
      <alignment horizontal="center" vertical="center"/>
    </xf>
    <xf numFmtId="0" fontId="10" fillId="14" borderId="57" xfId="0" applyFont="1" applyFill="1" applyBorder="1" applyAlignment="1">
      <alignment horizontal="center" vertical="center"/>
    </xf>
    <xf numFmtId="0" fontId="10" fillId="14" borderId="23" xfId="0" applyFont="1" applyFill="1" applyBorder="1" applyAlignment="1">
      <alignment horizontal="center" vertical="center"/>
    </xf>
    <xf numFmtId="0" fontId="10" fillId="14" borderId="63" xfId="0" applyFont="1" applyFill="1" applyBorder="1" applyAlignment="1">
      <alignment horizontal="center" vertical="center"/>
    </xf>
    <xf numFmtId="0" fontId="5" fillId="14" borderId="42" xfId="0" applyFont="1" applyFill="1" applyBorder="1" applyAlignment="1">
      <alignment horizontal="center" vertical="center" wrapText="1"/>
    </xf>
    <xf numFmtId="0" fontId="4" fillId="14" borderId="42" xfId="0" applyFont="1" applyFill="1" applyBorder="1" applyAlignment="1">
      <alignment horizontal="center"/>
    </xf>
    <xf numFmtId="0" fontId="9" fillId="14" borderId="42" xfId="0" applyFont="1" applyFill="1" applyBorder="1" applyAlignment="1">
      <alignment horizontal="center"/>
    </xf>
    <xf numFmtId="0" fontId="9" fillId="14" borderId="47" xfId="0" applyFont="1" applyFill="1" applyBorder="1" applyAlignment="1">
      <alignment horizontal="center"/>
    </xf>
    <xf numFmtId="0" fontId="0" fillId="14" borderId="0" xfId="0" applyFill="1"/>
    <xf numFmtId="0" fontId="2" fillId="14" borderId="12" xfId="0" applyFont="1" applyFill="1" applyBorder="1" applyAlignment="1">
      <alignment horizontal="center" vertical="center" wrapText="1"/>
    </xf>
    <xf numFmtId="0" fontId="5" fillId="14" borderId="43" xfId="0" applyFont="1" applyFill="1" applyBorder="1" applyAlignment="1">
      <alignment horizontal="center" vertical="center" wrapText="1"/>
    </xf>
    <xf numFmtId="0" fontId="4" fillId="14" borderId="43" xfId="0" applyFont="1" applyFill="1" applyBorder="1" applyAlignment="1">
      <alignment horizontal="center"/>
    </xf>
    <xf numFmtId="0" fontId="9" fillId="14" borderId="43" xfId="0" applyFont="1" applyFill="1" applyBorder="1" applyAlignment="1">
      <alignment horizontal="center"/>
    </xf>
    <xf numFmtId="0" fontId="9" fillId="14" borderId="49" xfId="0" applyFont="1" applyFill="1" applyBorder="1" applyAlignment="1">
      <alignment horizontal="center"/>
    </xf>
    <xf numFmtId="0" fontId="2" fillId="15" borderId="8" xfId="0" applyFont="1" applyFill="1" applyBorder="1" applyAlignment="1">
      <alignment horizontal="center" vertical="center" wrapText="1"/>
    </xf>
    <xf numFmtId="0" fontId="2" fillId="15" borderId="28" xfId="0" applyFont="1" applyFill="1" applyBorder="1" applyAlignment="1">
      <alignment horizontal="center" vertical="center" wrapText="1"/>
    </xf>
    <xf numFmtId="0" fontId="2" fillId="15" borderId="21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1" fontId="3" fillId="15" borderId="57" xfId="0" applyNumberFormat="1" applyFont="1" applyFill="1" applyBorder="1" applyAlignment="1">
      <alignment horizontal="center" vertical="center"/>
    </xf>
    <xf numFmtId="1" fontId="5" fillId="15" borderId="15" xfId="0" applyNumberFormat="1" applyFont="1" applyFill="1" applyBorder="1" applyAlignment="1">
      <alignment horizontal="center" vertical="center"/>
    </xf>
    <xf numFmtId="0" fontId="5" fillId="15" borderId="55" xfId="0" applyFont="1" applyFill="1" applyBorder="1" applyAlignment="1">
      <alignment horizontal="center" vertical="center"/>
    </xf>
    <xf numFmtId="0" fontId="5" fillId="15" borderId="24" xfId="0" applyFont="1" applyFill="1" applyBorder="1" applyAlignment="1">
      <alignment horizontal="center" vertical="center"/>
    </xf>
    <xf numFmtId="0" fontId="5" fillId="15" borderId="57" xfId="0" applyFont="1" applyFill="1" applyBorder="1" applyAlignment="1">
      <alignment horizontal="center" vertical="center"/>
    </xf>
    <xf numFmtId="0" fontId="5" fillId="15" borderId="23" xfId="0" applyFont="1" applyFill="1" applyBorder="1" applyAlignment="1">
      <alignment horizontal="center" vertical="center"/>
    </xf>
    <xf numFmtId="0" fontId="0" fillId="15" borderId="23" xfId="0" applyFill="1" applyBorder="1" applyAlignment="1">
      <alignment horizontal="center"/>
    </xf>
    <xf numFmtId="0" fontId="0" fillId="15" borderId="57" xfId="0" applyFill="1" applyBorder="1"/>
    <xf numFmtId="0" fontId="5" fillId="15" borderId="79" xfId="0" applyFont="1" applyFill="1" applyBorder="1" applyAlignment="1">
      <alignment horizontal="center" vertical="center"/>
    </xf>
    <xf numFmtId="0" fontId="24" fillId="15" borderId="23" xfId="0" applyFont="1" applyFill="1" applyBorder="1" applyAlignment="1">
      <alignment horizontal="center" vertical="center"/>
    </xf>
    <xf numFmtId="0" fontId="5" fillId="15" borderId="34" xfId="0" applyFont="1" applyFill="1" applyBorder="1" applyAlignment="1">
      <alignment horizontal="center" vertical="center"/>
    </xf>
    <xf numFmtId="0" fontId="3" fillId="15" borderId="24" xfId="0" applyFont="1" applyFill="1" applyBorder="1" applyAlignment="1">
      <alignment horizontal="center" vertical="center"/>
    </xf>
    <xf numFmtId="0" fontId="3" fillId="15" borderId="57" xfId="0" applyFont="1" applyFill="1" applyBorder="1" applyAlignment="1">
      <alignment horizontal="center" vertical="center"/>
    </xf>
    <xf numFmtId="0" fontId="10" fillId="15" borderId="24" xfId="0" applyFont="1" applyFill="1" applyBorder="1" applyAlignment="1">
      <alignment horizontal="center" vertical="center"/>
    </xf>
    <xf numFmtId="0" fontId="10" fillId="15" borderId="57" xfId="0" applyFont="1" applyFill="1" applyBorder="1" applyAlignment="1">
      <alignment horizontal="center" vertical="center"/>
    </xf>
    <xf numFmtId="0" fontId="10" fillId="15" borderId="23" xfId="0" applyFont="1" applyFill="1" applyBorder="1" applyAlignment="1">
      <alignment horizontal="center" vertical="center"/>
    </xf>
    <xf numFmtId="0" fontId="10" fillId="15" borderId="63" xfId="0" applyFont="1" applyFill="1" applyBorder="1" applyAlignment="1">
      <alignment horizontal="center" vertical="center"/>
    </xf>
    <xf numFmtId="0" fontId="5" fillId="15" borderId="42" xfId="0" applyFont="1" applyFill="1" applyBorder="1" applyAlignment="1">
      <alignment horizontal="center" vertical="center" wrapText="1"/>
    </xf>
    <xf numFmtId="0" fontId="5" fillId="15" borderId="43" xfId="0" applyFont="1" applyFill="1" applyBorder="1" applyAlignment="1">
      <alignment horizontal="center" vertical="center" wrapText="1"/>
    </xf>
    <xf numFmtId="0" fontId="4" fillId="15" borderId="42" xfId="0" applyFont="1" applyFill="1" applyBorder="1" applyAlignment="1">
      <alignment horizontal="center"/>
    </xf>
    <xf numFmtId="0" fontId="4" fillId="15" borderId="43" xfId="0" applyFont="1" applyFill="1" applyBorder="1" applyAlignment="1">
      <alignment horizontal="center"/>
    </xf>
    <xf numFmtId="0" fontId="8" fillId="15" borderId="42" xfId="0" applyFont="1" applyFill="1" applyBorder="1" applyAlignment="1">
      <alignment horizontal="center"/>
    </xf>
    <xf numFmtId="0" fontId="8" fillId="15" borderId="43" xfId="0" applyFont="1" applyFill="1" applyBorder="1" applyAlignment="1">
      <alignment horizontal="center"/>
    </xf>
    <xf numFmtId="0" fontId="8" fillId="15" borderId="47" xfId="0" applyFont="1" applyFill="1" applyBorder="1" applyAlignment="1">
      <alignment horizontal="center"/>
    </xf>
    <xf numFmtId="0" fontId="8" fillId="15" borderId="4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textRotation="90" wrapText="1"/>
    </xf>
    <xf numFmtId="0" fontId="2" fillId="0" borderId="4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12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 wrapText="1"/>
    </xf>
    <xf numFmtId="0" fontId="5" fillId="0" borderId="43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8" borderId="29" xfId="0" applyFont="1" applyFill="1" applyBorder="1" applyAlignment="1">
      <alignment horizontal="center" vertical="center" wrapText="1"/>
    </xf>
    <xf numFmtId="0" fontId="11" fillId="8" borderId="23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4" borderId="14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2" fillId="15" borderId="14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4" fillId="15" borderId="37" xfId="0" applyFont="1" applyFill="1" applyBorder="1" applyAlignment="1">
      <alignment horizontal="center"/>
    </xf>
    <xf numFmtId="0" fontId="4" fillId="15" borderId="39" xfId="0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textRotation="90" wrapText="1"/>
    </xf>
    <xf numFmtId="0" fontId="5" fillId="0" borderId="55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 textRotation="90"/>
    </xf>
    <xf numFmtId="0" fontId="10" fillId="0" borderId="24" xfId="0" applyFont="1" applyFill="1" applyBorder="1" applyAlignment="1">
      <alignment horizontal="center" vertical="center" textRotation="90"/>
    </xf>
    <xf numFmtId="0" fontId="3" fillId="0" borderId="72" xfId="0" applyFont="1" applyFill="1" applyBorder="1" applyAlignment="1">
      <alignment horizontal="center" textRotation="255"/>
    </xf>
    <xf numFmtId="0" fontId="3" fillId="0" borderId="69" xfId="0" applyFont="1" applyFill="1" applyBorder="1" applyAlignment="1">
      <alignment horizontal="center" textRotation="255"/>
    </xf>
    <xf numFmtId="0" fontId="4" fillId="0" borderId="38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47" xfId="0" applyFont="1" applyFill="1" applyBorder="1" applyAlignment="1">
      <alignment horizontal="center" wrapText="1"/>
    </xf>
    <xf numFmtId="0" fontId="5" fillId="0" borderId="48" xfId="0" applyFont="1" applyFill="1" applyBorder="1" applyAlignment="1">
      <alignment horizontal="center" wrapText="1"/>
    </xf>
    <xf numFmtId="0" fontId="5" fillId="0" borderId="49" xfId="0" applyFont="1" applyFill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4" fillId="6" borderId="9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textRotation="90"/>
    </xf>
    <xf numFmtId="0" fontId="9" fillId="0" borderId="0" xfId="0" applyFont="1" applyBorder="1" applyAlignment="1">
      <alignment horizontal="center" vertical="center" textRotation="90"/>
    </xf>
    <xf numFmtId="0" fontId="9" fillId="0" borderId="52" xfId="0" applyFont="1" applyBorder="1" applyAlignment="1">
      <alignment horizontal="center" vertical="center" textRotation="90"/>
    </xf>
    <xf numFmtId="0" fontId="3" fillId="7" borderId="11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/>
    </xf>
    <xf numFmtId="0" fontId="9" fillId="5" borderId="34" xfId="0" applyFont="1" applyFill="1" applyBorder="1" applyAlignment="1">
      <alignment horizontal="center"/>
    </xf>
    <xf numFmtId="0" fontId="9" fillId="0" borderId="12" xfId="0" applyFont="1" applyBorder="1" applyAlignment="1">
      <alignment horizontal="center" textRotation="90"/>
    </xf>
    <xf numFmtId="0" fontId="9" fillId="0" borderId="7" xfId="0" applyFont="1" applyBorder="1" applyAlignment="1">
      <alignment horizontal="center" textRotation="90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textRotation="90"/>
    </xf>
    <xf numFmtId="0" fontId="9" fillId="0" borderId="14" xfId="0" applyFont="1" applyBorder="1" applyAlignment="1">
      <alignment horizontal="center" textRotation="90"/>
    </xf>
    <xf numFmtId="0" fontId="9" fillId="0" borderId="4" xfId="0" applyFont="1" applyFill="1" applyBorder="1" applyAlignment="1">
      <alignment horizontal="center" textRotation="90" wrapText="1" shrinkToFit="1"/>
    </xf>
    <xf numFmtId="0" fontId="9" fillId="0" borderId="14" xfId="0" applyFont="1" applyFill="1" applyBorder="1" applyAlignment="1">
      <alignment horizontal="center" textRotation="90" wrapText="1" shrinkToFit="1"/>
    </xf>
    <xf numFmtId="0" fontId="9" fillId="0" borderId="32" xfId="0" applyFont="1" applyBorder="1" applyAlignment="1">
      <alignment horizontal="center" textRotation="90"/>
    </xf>
    <xf numFmtId="0" fontId="9" fillId="0" borderId="16" xfId="0" applyFont="1" applyBorder="1" applyAlignment="1">
      <alignment horizontal="center" textRotation="90"/>
    </xf>
    <xf numFmtId="0" fontId="9" fillId="0" borderId="20" xfId="0" applyFont="1" applyBorder="1" applyAlignment="1">
      <alignment horizontal="center" textRotation="90"/>
    </xf>
    <xf numFmtId="0" fontId="5" fillId="0" borderId="4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73" xfId="0" applyFont="1" applyFill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10" borderId="13" xfId="0" applyFont="1" applyFill="1" applyBorder="1" applyAlignment="1">
      <alignment horizontal="center" vertical="center"/>
    </xf>
    <xf numFmtId="0" fontId="10" fillId="10" borderId="14" xfId="0" applyFont="1" applyFill="1" applyBorder="1" applyAlignment="1">
      <alignment horizontal="center" vertical="center"/>
    </xf>
    <xf numFmtId="0" fontId="10" fillId="10" borderId="9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textRotation="90"/>
    </xf>
    <xf numFmtId="0" fontId="12" fillId="0" borderId="4" xfId="0" applyFont="1" applyBorder="1" applyAlignment="1">
      <alignment horizontal="center" vertical="center" textRotation="90"/>
    </xf>
    <xf numFmtId="0" fontId="12" fillId="0" borderId="14" xfId="0" applyFont="1" applyBorder="1" applyAlignment="1">
      <alignment horizontal="center" vertical="center" textRotation="90"/>
    </xf>
    <xf numFmtId="0" fontId="10" fillId="10" borderId="28" xfId="0" applyFont="1" applyFill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0" fillId="10" borderId="25" xfId="0" applyFont="1" applyFill="1" applyBorder="1" applyAlignment="1">
      <alignment horizontal="center" vertical="center" wrapText="1"/>
    </xf>
    <xf numFmtId="0" fontId="10" fillId="10" borderId="20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9" fillId="9" borderId="38" xfId="0" applyFont="1" applyFill="1" applyBorder="1" applyAlignment="1">
      <alignment horizontal="center"/>
    </xf>
    <xf numFmtId="0" fontId="0" fillId="5" borderId="38" xfId="0" applyFill="1" applyBorder="1" applyAlignment="1">
      <alignment horizontal="center"/>
    </xf>
    <xf numFmtId="0" fontId="20" fillId="0" borderId="28" xfId="0" applyFont="1" applyBorder="1" applyAlignment="1">
      <alignment horizontal="center" textRotation="90"/>
    </xf>
    <xf numFmtId="0" fontId="20" fillId="0" borderId="16" xfId="0" applyFont="1" applyBorder="1" applyAlignment="1">
      <alignment horizontal="center" textRotation="90"/>
    </xf>
    <xf numFmtId="0" fontId="20" fillId="0" borderId="21" xfId="0" applyFont="1" applyBorder="1" applyAlignment="1">
      <alignment horizontal="center" textRotation="90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0" fillId="0" borderId="28" xfId="0" applyFont="1" applyFill="1" applyBorder="1" applyAlignment="1">
      <alignment horizontal="center" textRotation="90" wrapText="1" shrinkToFit="1"/>
    </xf>
    <xf numFmtId="0" fontId="20" fillId="0" borderId="16" xfId="0" applyFont="1" applyFill="1" applyBorder="1" applyAlignment="1">
      <alignment horizontal="center" textRotation="90" wrapText="1" shrinkToFit="1"/>
    </xf>
    <xf numFmtId="0" fontId="20" fillId="0" borderId="21" xfId="0" applyFont="1" applyFill="1" applyBorder="1" applyAlignment="1">
      <alignment horizontal="center" textRotation="90" wrapText="1" shrinkToFit="1"/>
    </xf>
    <xf numFmtId="0" fontId="4" fillId="0" borderId="61" xfId="0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vertical="center" wrapText="1"/>
    </xf>
    <xf numFmtId="0" fontId="21" fillId="0" borderId="62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22" fillId="0" borderId="62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4" fillId="0" borderId="77" xfId="0" applyFont="1" applyFill="1" applyBorder="1" applyAlignment="1">
      <alignment horizontal="center" vertical="center"/>
    </xf>
    <xf numFmtId="0" fontId="4" fillId="0" borderId="78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/>
    </xf>
    <xf numFmtId="0" fontId="4" fillId="0" borderId="68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 wrapText="1"/>
    </xf>
    <xf numFmtId="0" fontId="4" fillId="0" borderId="69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center" vertical="center" wrapText="1"/>
    </xf>
    <xf numFmtId="0" fontId="3" fillId="7" borderId="65" xfId="0" applyFont="1" applyFill="1" applyBorder="1" applyAlignment="1">
      <alignment horizontal="center" vertical="center"/>
    </xf>
    <xf numFmtId="0" fontId="3" fillId="7" borderId="67" xfId="0" applyFont="1" applyFill="1" applyBorder="1" applyAlignment="1">
      <alignment horizontal="center" vertical="center"/>
    </xf>
    <xf numFmtId="0" fontId="3" fillId="7" borderId="70" xfId="0" applyFont="1" applyFill="1" applyBorder="1" applyAlignment="1">
      <alignment horizontal="center" vertical="center" wrapText="1"/>
    </xf>
    <xf numFmtId="0" fontId="4" fillId="7" borderId="71" xfId="0" applyFont="1" applyFill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21" fillId="0" borderId="72" xfId="0" applyFont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3" fillId="0" borderId="72" xfId="0" applyFont="1" applyFill="1" applyBorder="1" applyAlignment="1">
      <alignment horizontal="center" vertical="center" wrapText="1"/>
    </xf>
    <xf numFmtId="0" fontId="3" fillId="7" borderId="71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7" borderId="40" xfId="0" applyFont="1" applyFill="1" applyBorder="1" applyAlignment="1">
      <alignment horizontal="center" vertical="center"/>
    </xf>
    <xf numFmtId="0" fontId="3" fillId="7" borderId="50" xfId="0" applyFont="1" applyFill="1" applyBorder="1" applyAlignment="1">
      <alignment horizontal="center" vertical="center"/>
    </xf>
    <xf numFmtId="0" fontId="3" fillId="7" borderId="41" xfId="0" applyFont="1" applyFill="1" applyBorder="1" applyAlignment="1">
      <alignment horizontal="center" vertical="center" wrapText="1"/>
    </xf>
    <xf numFmtId="0" fontId="3" fillId="7" borderId="51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8" borderId="9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/>
    </xf>
    <xf numFmtId="0" fontId="8" fillId="0" borderId="74" xfId="0" applyFont="1" applyFill="1" applyBorder="1" applyAlignment="1">
      <alignment horizontal="center" vertical="center" wrapText="1"/>
    </xf>
    <xf numFmtId="0" fontId="8" fillId="0" borderId="7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7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3" fillId="7" borderId="28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25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23" fillId="0" borderId="28" xfId="0" applyFont="1" applyBorder="1" applyAlignment="1">
      <alignment horizontal="center" textRotation="90"/>
    </xf>
    <xf numFmtId="0" fontId="23" fillId="0" borderId="16" xfId="0" applyFont="1" applyBorder="1" applyAlignment="1">
      <alignment horizontal="center" textRotation="90"/>
    </xf>
    <xf numFmtId="0" fontId="23" fillId="0" borderId="21" xfId="0" applyFont="1" applyBorder="1" applyAlignment="1">
      <alignment horizontal="center" textRotation="90"/>
    </xf>
    <xf numFmtId="0" fontId="23" fillId="0" borderId="28" xfId="0" applyFont="1" applyFill="1" applyBorder="1" applyAlignment="1">
      <alignment horizontal="center" textRotation="90" wrapText="1" shrinkToFit="1"/>
    </xf>
    <xf numFmtId="0" fontId="23" fillId="0" borderId="16" xfId="0" applyFont="1" applyFill="1" applyBorder="1" applyAlignment="1">
      <alignment horizontal="center" textRotation="90" wrapText="1" shrinkToFit="1"/>
    </xf>
    <xf numFmtId="0" fontId="23" fillId="0" borderId="21" xfId="0" applyFont="1" applyFill="1" applyBorder="1" applyAlignment="1">
      <alignment horizontal="center" textRotation="90" wrapText="1" shrinkToFit="1"/>
    </xf>
    <xf numFmtId="0" fontId="8" fillId="0" borderId="2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5" fillId="3" borderId="57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abSelected="1" topLeftCell="B76" zoomScale="80" zoomScaleNormal="80" workbookViewId="0">
      <selection activeCell="U108" sqref="U108"/>
    </sheetView>
  </sheetViews>
  <sheetFormatPr defaultRowHeight="15" x14ac:dyDescent="0.25"/>
  <cols>
    <col min="1" max="1" width="16.5703125" customWidth="1"/>
    <col min="2" max="2" width="35.28515625" customWidth="1"/>
    <col min="3" max="5" width="6" customWidth="1"/>
    <col min="6" max="6" width="9.28515625" customWidth="1"/>
    <col min="7" max="7" width="10.28515625" bestFit="1" customWidth="1"/>
    <col min="10" max="10" width="11" customWidth="1"/>
    <col min="11" max="11" width="6.140625" customWidth="1"/>
    <col min="12" max="12" width="8.7109375" customWidth="1"/>
    <col min="13" max="13" width="11.5703125" customWidth="1"/>
    <col min="14" max="14" width="9.85546875" customWidth="1"/>
    <col min="15" max="15" width="10" style="658" customWidth="1"/>
    <col min="16" max="16" width="10.42578125" style="658" customWidth="1"/>
    <col min="17" max="17" width="11.42578125" customWidth="1"/>
    <col min="18" max="18" width="9.5703125" customWidth="1"/>
    <col min="19" max="19" width="9.85546875" customWidth="1"/>
    <col min="20" max="20" width="11.28515625" customWidth="1"/>
  </cols>
  <sheetData>
    <row r="1" spans="1:20" ht="21.75" thickBot="1" x14ac:dyDescent="0.4">
      <c r="A1" s="736" t="s">
        <v>326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737"/>
      <c r="S1" s="737"/>
      <c r="T1" s="738"/>
    </row>
    <row r="2" spans="1:20" ht="49.5" customHeight="1" thickBot="1" x14ac:dyDescent="0.3">
      <c r="A2" s="703" t="s">
        <v>0</v>
      </c>
      <c r="B2" s="715" t="s">
        <v>1</v>
      </c>
      <c r="C2" s="708" t="s">
        <v>257</v>
      </c>
      <c r="D2" s="740"/>
      <c r="E2" s="709"/>
      <c r="F2" s="694" t="s">
        <v>2</v>
      </c>
      <c r="G2" s="695"/>
      <c r="H2" s="695"/>
      <c r="I2" s="695"/>
      <c r="J2" s="695"/>
      <c r="K2" s="695"/>
      <c r="L2" s="696"/>
      <c r="M2" s="741" t="s">
        <v>3</v>
      </c>
      <c r="N2" s="742"/>
      <c r="O2" s="742"/>
      <c r="P2" s="742"/>
      <c r="Q2" s="742"/>
      <c r="R2" s="742"/>
      <c r="S2" s="742"/>
      <c r="T2" s="743"/>
    </row>
    <row r="3" spans="1:20" x14ac:dyDescent="0.25">
      <c r="A3" s="704"/>
      <c r="B3" s="739"/>
      <c r="C3" s="703" t="s">
        <v>4</v>
      </c>
      <c r="D3" s="703" t="s">
        <v>5</v>
      </c>
      <c r="E3" s="703" t="s">
        <v>6</v>
      </c>
      <c r="F3" s="697"/>
      <c r="G3" s="698"/>
      <c r="H3" s="698"/>
      <c r="I3" s="698"/>
      <c r="J3" s="698"/>
      <c r="K3" s="698"/>
      <c r="L3" s="699"/>
      <c r="M3" s="744"/>
      <c r="N3" s="745"/>
      <c r="O3" s="745"/>
      <c r="P3" s="745"/>
      <c r="Q3" s="745"/>
      <c r="R3" s="745"/>
      <c r="S3" s="745"/>
      <c r="T3" s="746"/>
    </row>
    <row r="4" spans="1:20" x14ac:dyDescent="0.25">
      <c r="A4" s="704"/>
      <c r="B4" s="739"/>
      <c r="C4" s="704"/>
      <c r="D4" s="704"/>
      <c r="E4" s="704"/>
      <c r="F4" s="697"/>
      <c r="G4" s="698"/>
      <c r="H4" s="698"/>
      <c r="I4" s="698"/>
      <c r="J4" s="698"/>
      <c r="K4" s="698"/>
      <c r="L4" s="699"/>
      <c r="M4" s="744"/>
      <c r="N4" s="745"/>
      <c r="O4" s="745"/>
      <c r="P4" s="745"/>
      <c r="Q4" s="745"/>
      <c r="R4" s="745"/>
      <c r="S4" s="745"/>
      <c r="T4" s="746"/>
    </row>
    <row r="5" spans="1:20" ht="15.75" thickBot="1" x14ac:dyDescent="0.3">
      <c r="A5" s="704"/>
      <c r="B5" s="739"/>
      <c r="C5" s="704"/>
      <c r="D5" s="704"/>
      <c r="E5" s="704"/>
      <c r="F5" s="700"/>
      <c r="G5" s="701"/>
      <c r="H5" s="701"/>
      <c r="I5" s="701"/>
      <c r="J5" s="701"/>
      <c r="K5" s="701"/>
      <c r="L5" s="702"/>
      <c r="M5" s="747"/>
      <c r="N5" s="748"/>
      <c r="O5" s="748"/>
      <c r="P5" s="748"/>
      <c r="Q5" s="748"/>
      <c r="R5" s="748"/>
      <c r="S5" s="748"/>
      <c r="T5" s="749"/>
    </row>
    <row r="6" spans="1:20" ht="36.75" customHeight="1" thickBot="1" x14ac:dyDescent="0.3">
      <c r="A6" s="704"/>
      <c r="B6" s="739"/>
      <c r="C6" s="704"/>
      <c r="D6" s="704"/>
      <c r="E6" s="704"/>
      <c r="F6" s="703" t="s">
        <v>258</v>
      </c>
      <c r="G6" s="703" t="s">
        <v>7</v>
      </c>
      <c r="H6" s="708" t="s">
        <v>8</v>
      </c>
      <c r="I6" s="695"/>
      <c r="J6" s="695"/>
      <c r="K6" s="696"/>
      <c r="L6" s="703" t="s">
        <v>9</v>
      </c>
      <c r="M6" s="708" t="s">
        <v>10</v>
      </c>
      <c r="N6" s="709"/>
      <c r="O6" s="708" t="s">
        <v>11</v>
      </c>
      <c r="P6" s="709"/>
      <c r="Q6" s="708" t="s">
        <v>12</v>
      </c>
      <c r="R6" s="709"/>
      <c r="S6" s="708" t="s">
        <v>13</v>
      </c>
      <c r="T6" s="709"/>
    </row>
    <row r="7" spans="1:20" ht="27.75" thickBot="1" x14ac:dyDescent="0.3">
      <c r="A7" s="704"/>
      <c r="B7" s="739"/>
      <c r="C7" s="704"/>
      <c r="D7" s="704"/>
      <c r="E7" s="704"/>
      <c r="F7" s="704"/>
      <c r="G7" s="704"/>
      <c r="H7" s="710" t="s">
        <v>14</v>
      </c>
      <c r="I7" s="708" t="s">
        <v>15</v>
      </c>
      <c r="J7" s="740"/>
      <c r="K7" s="709"/>
      <c r="L7" s="704"/>
      <c r="M7" s="461" t="s">
        <v>16</v>
      </c>
      <c r="N7" s="461" t="s">
        <v>17</v>
      </c>
      <c r="O7" s="633" t="s">
        <v>18</v>
      </c>
      <c r="P7" s="633" t="s">
        <v>19</v>
      </c>
      <c r="Q7" s="664" t="s">
        <v>20</v>
      </c>
      <c r="R7" s="664" t="s">
        <v>21</v>
      </c>
      <c r="S7" s="461" t="s">
        <v>22</v>
      </c>
      <c r="T7" s="460" t="s">
        <v>23</v>
      </c>
    </row>
    <row r="8" spans="1:20" x14ac:dyDescent="0.25">
      <c r="A8" s="704"/>
      <c r="B8" s="739"/>
      <c r="C8" s="704"/>
      <c r="D8" s="704"/>
      <c r="E8" s="704"/>
      <c r="F8" s="704"/>
      <c r="G8" s="704"/>
      <c r="H8" s="711"/>
      <c r="I8" s="750" t="s">
        <v>259</v>
      </c>
      <c r="J8" s="713" t="s">
        <v>24</v>
      </c>
      <c r="K8" s="704" t="s">
        <v>25</v>
      </c>
      <c r="L8" s="711"/>
      <c r="M8" s="715" t="s">
        <v>260</v>
      </c>
      <c r="N8" s="715" t="s">
        <v>261</v>
      </c>
      <c r="O8" s="725" t="s">
        <v>327</v>
      </c>
      <c r="P8" s="725" t="s">
        <v>328</v>
      </c>
      <c r="Q8" s="727" t="s">
        <v>260</v>
      </c>
      <c r="R8" s="727" t="s">
        <v>262</v>
      </c>
      <c r="S8" s="715" t="s">
        <v>260</v>
      </c>
      <c r="T8" s="715" t="s">
        <v>263</v>
      </c>
    </row>
    <row r="9" spans="1:20" ht="15.75" thickBot="1" x14ac:dyDescent="0.3">
      <c r="A9" s="704"/>
      <c r="B9" s="739"/>
      <c r="C9" s="704"/>
      <c r="D9" s="704"/>
      <c r="E9" s="704"/>
      <c r="F9" s="704"/>
      <c r="G9" s="704"/>
      <c r="H9" s="711"/>
      <c r="I9" s="750"/>
      <c r="J9" s="713"/>
      <c r="K9" s="704"/>
      <c r="L9" s="711"/>
      <c r="M9" s="716"/>
      <c r="N9" s="716"/>
      <c r="O9" s="726"/>
      <c r="P9" s="726"/>
      <c r="Q9" s="728"/>
      <c r="R9" s="728"/>
      <c r="S9" s="716"/>
      <c r="T9" s="716"/>
    </row>
    <row r="10" spans="1:20" x14ac:dyDescent="0.25">
      <c r="A10" s="704"/>
      <c r="B10" s="739"/>
      <c r="C10" s="704"/>
      <c r="D10" s="704"/>
      <c r="E10" s="704"/>
      <c r="F10" s="704"/>
      <c r="G10" s="704"/>
      <c r="H10" s="711"/>
      <c r="I10" s="750"/>
      <c r="J10" s="713"/>
      <c r="K10" s="704"/>
      <c r="L10" s="711"/>
      <c r="M10" s="462">
        <v>0</v>
      </c>
      <c r="N10" s="462">
        <v>0</v>
      </c>
      <c r="O10" s="634" t="s">
        <v>330</v>
      </c>
      <c r="P10" s="634" t="s">
        <v>329</v>
      </c>
      <c r="Q10" s="665">
        <v>0</v>
      </c>
      <c r="R10" s="665" t="s">
        <v>264</v>
      </c>
      <c r="S10" s="462">
        <v>0</v>
      </c>
      <c r="T10" s="462" t="s">
        <v>264</v>
      </c>
    </row>
    <row r="11" spans="1:20" ht="15.75" thickBot="1" x14ac:dyDescent="0.3">
      <c r="A11" s="705"/>
      <c r="B11" s="739"/>
      <c r="C11" s="705"/>
      <c r="D11" s="705"/>
      <c r="E11" s="705"/>
      <c r="F11" s="705"/>
      <c r="G11" s="705"/>
      <c r="H11" s="712"/>
      <c r="I11" s="750"/>
      <c r="J11" s="714"/>
      <c r="K11" s="705"/>
      <c r="L11" s="712"/>
      <c r="M11" s="463">
        <v>0</v>
      </c>
      <c r="N11" s="463">
        <v>0</v>
      </c>
      <c r="O11" s="635">
        <v>0</v>
      </c>
      <c r="P11" s="635">
        <v>0</v>
      </c>
      <c r="Q11" s="666">
        <v>0</v>
      </c>
      <c r="R11" s="666" t="s">
        <v>265</v>
      </c>
      <c r="S11" s="463">
        <v>0</v>
      </c>
      <c r="T11" s="463" t="s">
        <v>266</v>
      </c>
    </row>
    <row r="12" spans="1:20" x14ac:dyDescent="0.25">
      <c r="A12" s="467">
        <v>1</v>
      </c>
      <c r="B12" s="483">
        <v>2</v>
      </c>
      <c r="C12" s="484">
        <v>3</v>
      </c>
      <c r="D12" s="484">
        <v>4</v>
      </c>
      <c r="E12" s="484">
        <v>5</v>
      </c>
      <c r="F12" s="470">
        <v>6</v>
      </c>
      <c r="G12" s="468">
        <v>7</v>
      </c>
      <c r="H12" s="465">
        <v>8</v>
      </c>
      <c r="I12" s="465">
        <v>9</v>
      </c>
      <c r="J12" s="470">
        <v>10</v>
      </c>
      <c r="K12" s="466">
        <v>11</v>
      </c>
      <c r="L12" s="470">
        <v>12</v>
      </c>
      <c r="M12" s="466">
        <v>13</v>
      </c>
      <c r="N12" s="470">
        <v>14</v>
      </c>
      <c r="O12" s="636">
        <v>15</v>
      </c>
      <c r="P12" s="659">
        <v>16</v>
      </c>
      <c r="Q12" s="667">
        <v>17</v>
      </c>
      <c r="R12" s="668">
        <v>18</v>
      </c>
      <c r="S12" s="466">
        <v>19</v>
      </c>
      <c r="T12" s="470">
        <v>20</v>
      </c>
    </row>
    <row r="13" spans="1:20" ht="24.75" customHeight="1" thickBot="1" x14ac:dyDescent="0.3">
      <c r="A13" s="500" t="s">
        <v>267</v>
      </c>
      <c r="B13" s="501" t="s">
        <v>26</v>
      </c>
      <c r="C13" s="501">
        <v>1</v>
      </c>
      <c r="D13" s="501">
        <v>9</v>
      </c>
      <c r="E13" s="501">
        <v>4</v>
      </c>
      <c r="F13" s="502">
        <v>2106</v>
      </c>
      <c r="G13" s="502">
        <f>G14+G24+G32</f>
        <v>702</v>
      </c>
      <c r="H13" s="502">
        <f>H14+H24+H32</f>
        <v>1404</v>
      </c>
      <c r="I13" s="502">
        <f>I14+I24+I32</f>
        <v>725</v>
      </c>
      <c r="J13" s="502">
        <f>J14+J24+J32</f>
        <v>679</v>
      </c>
      <c r="K13" s="502">
        <f t="shared" ref="K13:T13" si="0">K14+K24+K32</f>
        <v>0</v>
      </c>
      <c r="L13" s="502">
        <f t="shared" si="0"/>
        <v>0</v>
      </c>
      <c r="M13" s="502">
        <f t="shared" si="0"/>
        <v>576</v>
      </c>
      <c r="N13" s="502">
        <f t="shared" si="0"/>
        <v>828</v>
      </c>
      <c r="O13" s="637">
        <f t="shared" si="0"/>
        <v>0</v>
      </c>
      <c r="P13" s="637">
        <f t="shared" si="0"/>
        <v>0</v>
      </c>
      <c r="Q13" s="669">
        <f t="shared" si="0"/>
        <v>0</v>
      </c>
      <c r="R13" s="669">
        <f t="shared" si="0"/>
        <v>0</v>
      </c>
      <c r="S13" s="502">
        <f t="shared" si="0"/>
        <v>0</v>
      </c>
      <c r="T13" s="502">
        <f t="shared" si="0"/>
        <v>0</v>
      </c>
    </row>
    <row r="14" spans="1:20" ht="17.25" customHeight="1" thickBot="1" x14ac:dyDescent="0.3">
      <c r="A14" s="721" t="s">
        <v>268</v>
      </c>
      <c r="B14" s="722"/>
      <c r="C14" s="507">
        <v>1</v>
      </c>
      <c r="D14" s="508">
        <v>7</v>
      </c>
      <c r="E14" s="507">
        <v>2</v>
      </c>
      <c r="F14" s="509">
        <f>SUM(F15:F23)</f>
        <v>1287</v>
      </c>
      <c r="G14" s="615">
        <f>H14/2</f>
        <v>429</v>
      </c>
      <c r="H14" s="510">
        <f t="shared" ref="H14:T14" si="1">SUM(H15:H23)</f>
        <v>858</v>
      </c>
      <c r="I14" s="511">
        <f t="shared" si="1"/>
        <v>484</v>
      </c>
      <c r="J14" s="512">
        <f>SUM(J15:J23)</f>
        <v>374</v>
      </c>
      <c r="K14" s="512">
        <f t="shared" si="1"/>
        <v>0</v>
      </c>
      <c r="L14" s="512">
        <f t="shared" si="1"/>
        <v>0</v>
      </c>
      <c r="M14" s="512">
        <f t="shared" si="1"/>
        <v>352</v>
      </c>
      <c r="N14" s="512">
        <f t="shared" si="1"/>
        <v>506</v>
      </c>
      <c r="O14" s="638">
        <f t="shared" si="1"/>
        <v>0</v>
      </c>
      <c r="P14" s="638">
        <f t="shared" si="1"/>
        <v>0</v>
      </c>
      <c r="Q14" s="670">
        <f t="shared" si="1"/>
        <v>0</v>
      </c>
      <c r="R14" s="670">
        <f t="shared" si="1"/>
        <v>0</v>
      </c>
      <c r="S14" s="512">
        <f t="shared" si="1"/>
        <v>0</v>
      </c>
      <c r="T14" s="512">
        <f t="shared" si="1"/>
        <v>0</v>
      </c>
    </row>
    <row r="15" spans="1:20" x14ac:dyDescent="0.25">
      <c r="A15" s="503" t="s">
        <v>275</v>
      </c>
      <c r="B15" s="504" t="s">
        <v>27</v>
      </c>
      <c r="C15" s="505"/>
      <c r="D15" s="505"/>
      <c r="E15" s="505">
        <v>1</v>
      </c>
      <c r="F15" s="522">
        <f t="shared" ref="F15:F22" si="2">SUM(G15:H15)</f>
        <v>58.5</v>
      </c>
      <c r="G15" s="480">
        <f t="shared" ref="G15:G18" si="3">H15/2</f>
        <v>19.5</v>
      </c>
      <c r="H15" s="481">
        <v>39</v>
      </c>
      <c r="I15" s="481">
        <f>H15-J15</f>
        <v>27</v>
      </c>
      <c r="J15" s="481">
        <v>12</v>
      </c>
      <c r="K15" s="481"/>
      <c r="L15" s="481"/>
      <c r="M15" s="503">
        <v>39</v>
      </c>
      <c r="N15" s="503">
        <v>0</v>
      </c>
      <c r="O15" s="639"/>
      <c r="P15" s="639"/>
      <c r="Q15" s="671"/>
      <c r="R15" s="671"/>
      <c r="S15" s="506"/>
      <c r="T15" s="506"/>
    </row>
    <row r="16" spans="1:20" x14ac:dyDescent="0.25">
      <c r="A16" s="474" t="s">
        <v>276</v>
      </c>
      <c r="B16" s="475" t="s">
        <v>28</v>
      </c>
      <c r="C16" s="476"/>
      <c r="D16" s="476">
        <v>2</v>
      </c>
      <c r="E16" s="476"/>
      <c r="F16" s="522">
        <f t="shared" si="2"/>
        <v>175.5</v>
      </c>
      <c r="G16" s="479">
        <f t="shared" si="3"/>
        <v>58.5</v>
      </c>
      <c r="H16" s="482">
        <v>117</v>
      </c>
      <c r="I16" s="482">
        <v>117</v>
      </c>
      <c r="J16" s="482">
        <v>0</v>
      </c>
      <c r="K16" s="482"/>
      <c r="L16" s="482"/>
      <c r="M16" s="474">
        <v>0</v>
      </c>
      <c r="N16" s="474">
        <v>117</v>
      </c>
      <c r="O16" s="640"/>
      <c r="P16" s="640"/>
      <c r="Q16" s="672"/>
      <c r="R16" s="672"/>
      <c r="S16" s="471"/>
      <c r="T16" s="471"/>
    </row>
    <row r="17" spans="1:20" x14ac:dyDescent="0.25">
      <c r="A17" s="474" t="s">
        <v>277</v>
      </c>
      <c r="B17" s="477" t="s">
        <v>29</v>
      </c>
      <c r="C17" s="472"/>
      <c r="D17" s="472">
        <v>2</v>
      </c>
      <c r="E17" s="472"/>
      <c r="F17" s="522">
        <f t="shared" si="2"/>
        <v>175.5</v>
      </c>
      <c r="G17" s="479">
        <f t="shared" si="3"/>
        <v>58.5</v>
      </c>
      <c r="H17" s="471">
        <v>117</v>
      </c>
      <c r="I17" s="482">
        <v>4</v>
      </c>
      <c r="J17" s="471">
        <v>113</v>
      </c>
      <c r="K17" s="482"/>
      <c r="L17" s="482"/>
      <c r="M17" s="471">
        <v>48</v>
      </c>
      <c r="N17" s="471">
        <v>69</v>
      </c>
      <c r="O17" s="640"/>
      <c r="P17" s="640"/>
      <c r="Q17" s="672"/>
      <c r="R17" s="672"/>
      <c r="S17" s="471"/>
      <c r="T17" s="471"/>
    </row>
    <row r="18" spans="1:20" x14ac:dyDescent="0.25">
      <c r="A18" s="474" t="s">
        <v>283</v>
      </c>
      <c r="B18" s="477" t="s">
        <v>34</v>
      </c>
      <c r="C18" s="472"/>
      <c r="D18" s="473"/>
      <c r="E18" s="472">
        <v>1.2</v>
      </c>
      <c r="F18" s="522">
        <f t="shared" si="2"/>
        <v>409.5</v>
      </c>
      <c r="G18" s="479">
        <f t="shared" si="3"/>
        <v>136.5</v>
      </c>
      <c r="H18" s="471">
        <v>273</v>
      </c>
      <c r="I18" s="471">
        <f t="shared" ref="I18:I22" si="4">H18-J18</f>
        <v>163</v>
      </c>
      <c r="J18" s="471">
        <v>110</v>
      </c>
      <c r="K18" s="471"/>
      <c r="L18" s="471"/>
      <c r="M18" s="471">
        <v>107</v>
      </c>
      <c r="N18" s="471">
        <v>166</v>
      </c>
      <c r="O18" s="640"/>
      <c r="P18" s="640"/>
      <c r="Q18" s="672"/>
      <c r="R18" s="672"/>
      <c r="S18" s="471"/>
      <c r="T18" s="471"/>
    </row>
    <row r="19" spans="1:20" x14ac:dyDescent="0.25">
      <c r="A19" s="471" t="s">
        <v>305</v>
      </c>
      <c r="B19" s="477" t="s">
        <v>285</v>
      </c>
      <c r="C19" s="472"/>
      <c r="D19" s="472">
        <v>2</v>
      </c>
      <c r="E19" s="472"/>
      <c r="F19" s="522">
        <f t="shared" si="2"/>
        <v>117</v>
      </c>
      <c r="G19" s="479">
        <f t="shared" ref="G19:G25" si="5">H19/2</f>
        <v>39</v>
      </c>
      <c r="H19" s="471">
        <v>78</v>
      </c>
      <c r="I19" s="482">
        <f t="shared" si="4"/>
        <v>78</v>
      </c>
      <c r="J19" s="471">
        <v>0</v>
      </c>
      <c r="K19" s="471"/>
      <c r="L19" s="471"/>
      <c r="M19" s="471">
        <v>32</v>
      </c>
      <c r="N19" s="471">
        <v>46</v>
      </c>
      <c r="O19" s="640"/>
      <c r="P19" s="640"/>
      <c r="Q19" s="672"/>
      <c r="R19" s="672"/>
      <c r="S19" s="471"/>
      <c r="T19" s="471"/>
    </row>
    <row r="20" spans="1:20" x14ac:dyDescent="0.25">
      <c r="A20" s="496" t="s">
        <v>306</v>
      </c>
      <c r="B20" s="477" t="s">
        <v>31</v>
      </c>
      <c r="C20" s="472">
        <v>1</v>
      </c>
      <c r="D20" s="472">
        <v>2</v>
      </c>
      <c r="E20" s="472"/>
      <c r="F20" s="522">
        <f t="shared" si="2"/>
        <v>175.5</v>
      </c>
      <c r="G20" s="479">
        <f t="shared" si="5"/>
        <v>58.5</v>
      </c>
      <c r="H20" s="471">
        <v>117</v>
      </c>
      <c r="I20" s="482">
        <v>4</v>
      </c>
      <c r="J20" s="600">
        <v>113</v>
      </c>
      <c r="K20" s="471"/>
      <c r="L20" s="471"/>
      <c r="M20" s="471">
        <v>48</v>
      </c>
      <c r="N20" s="471">
        <v>69</v>
      </c>
      <c r="O20" s="640"/>
      <c r="P20" s="640"/>
      <c r="Q20" s="672"/>
      <c r="R20" s="672"/>
      <c r="S20" s="471"/>
      <c r="T20" s="471"/>
    </row>
    <row r="21" spans="1:20" ht="25.5" customHeight="1" x14ac:dyDescent="0.25">
      <c r="A21" s="496" t="s">
        <v>307</v>
      </c>
      <c r="B21" s="477" t="s">
        <v>316</v>
      </c>
      <c r="C21" s="472"/>
      <c r="D21" s="472">
        <v>2</v>
      </c>
      <c r="E21" s="472"/>
      <c r="F21" s="522">
        <f t="shared" si="2"/>
        <v>58.5</v>
      </c>
      <c r="G21" s="479">
        <f t="shared" si="5"/>
        <v>19.5</v>
      </c>
      <c r="H21" s="471">
        <v>39</v>
      </c>
      <c r="I21" s="482">
        <f t="shared" si="4"/>
        <v>23</v>
      </c>
      <c r="J21" s="471">
        <v>16</v>
      </c>
      <c r="K21" s="482"/>
      <c r="L21" s="482"/>
      <c r="M21" s="471">
        <v>39</v>
      </c>
      <c r="N21" s="471">
        <v>0</v>
      </c>
      <c r="O21" s="640"/>
      <c r="P21" s="640"/>
      <c r="Q21" s="672"/>
      <c r="R21" s="672"/>
      <c r="S21" s="471"/>
      <c r="T21" s="471"/>
    </row>
    <row r="22" spans="1:20" ht="15.75" thickBot="1" x14ac:dyDescent="0.3">
      <c r="A22" s="496" t="s">
        <v>308</v>
      </c>
      <c r="B22" s="477" t="s">
        <v>32</v>
      </c>
      <c r="C22" s="472"/>
      <c r="D22" s="472">
        <v>2</v>
      </c>
      <c r="E22" s="472"/>
      <c r="F22" s="522">
        <f t="shared" si="2"/>
        <v>58.5</v>
      </c>
      <c r="G22" s="479">
        <f t="shared" si="5"/>
        <v>19.5</v>
      </c>
      <c r="H22" s="471">
        <v>39</v>
      </c>
      <c r="I22" s="482">
        <f t="shared" si="4"/>
        <v>29</v>
      </c>
      <c r="J22" s="471">
        <v>10</v>
      </c>
      <c r="K22" s="482"/>
      <c r="L22" s="482"/>
      <c r="M22" s="471">
        <v>0</v>
      </c>
      <c r="N22" s="471">
        <v>39</v>
      </c>
      <c r="O22" s="640"/>
      <c r="P22" s="640"/>
      <c r="Q22" s="672"/>
      <c r="R22" s="672"/>
      <c r="S22" s="471"/>
      <c r="T22" s="471"/>
    </row>
    <row r="23" spans="1:20" s="464" customFormat="1" ht="15.75" thickBot="1" x14ac:dyDescent="0.3">
      <c r="A23" s="513" t="s">
        <v>309</v>
      </c>
      <c r="B23" s="514" t="s">
        <v>321</v>
      </c>
      <c r="C23" s="515"/>
      <c r="D23" s="515">
        <v>1</v>
      </c>
      <c r="E23" s="515"/>
      <c r="F23" s="522">
        <f>SUM(G23:H23)</f>
        <v>58.5</v>
      </c>
      <c r="G23" s="601">
        <f t="shared" si="5"/>
        <v>19.5</v>
      </c>
      <c r="H23" s="513">
        <v>39</v>
      </c>
      <c r="I23" s="513">
        <v>39</v>
      </c>
      <c r="J23" s="516">
        <v>0</v>
      </c>
      <c r="K23" s="517"/>
      <c r="L23" s="517"/>
      <c r="M23" s="513">
        <v>39</v>
      </c>
      <c r="N23" s="513">
        <v>0</v>
      </c>
      <c r="O23" s="641"/>
      <c r="P23" s="641"/>
      <c r="Q23" s="673"/>
      <c r="R23" s="673"/>
      <c r="S23" s="513"/>
      <c r="T23" s="513"/>
    </row>
    <row r="24" spans="1:20" ht="18" customHeight="1" thickBot="1" x14ac:dyDescent="0.3">
      <c r="A24" s="723" t="s">
        <v>269</v>
      </c>
      <c r="B24" s="724"/>
      <c r="C24" s="519">
        <v>0</v>
      </c>
      <c r="D24" s="519">
        <v>1</v>
      </c>
      <c r="E24" s="519">
        <v>1</v>
      </c>
      <c r="F24" s="520">
        <v>571</v>
      </c>
      <c r="G24" s="615">
        <f t="shared" si="5"/>
        <v>195</v>
      </c>
      <c r="H24" s="520">
        <f t="shared" ref="H24:T24" si="6">SUM(H25:H28)</f>
        <v>390</v>
      </c>
      <c r="I24" s="520">
        <f t="shared" si="6"/>
        <v>141</v>
      </c>
      <c r="J24" s="520">
        <f t="shared" si="6"/>
        <v>249</v>
      </c>
      <c r="K24" s="520">
        <f t="shared" si="6"/>
        <v>0</v>
      </c>
      <c r="L24" s="520">
        <f t="shared" si="6"/>
        <v>0</v>
      </c>
      <c r="M24" s="520">
        <f t="shared" si="6"/>
        <v>160</v>
      </c>
      <c r="N24" s="520">
        <f t="shared" si="6"/>
        <v>230</v>
      </c>
      <c r="O24" s="642">
        <f t="shared" si="6"/>
        <v>0</v>
      </c>
      <c r="P24" s="642">
        <f t="shared" si="6"/>
        <v>0</v>
      </c>
      <c r="Q24" s="674">
        <f t="shared" si="6"/>
        <v>0</v>
      </c>
      <c r="R24" s="674">
        <f t="shared" si="6"/>
        <v>0</v>
      </c>
      <c r="S24" s="520">
        <f t="shared" si="6"/>
        <v>0</v>
      </c>
      <c r="T24" s="521">
        <f t="shared" si="6"/>
        <v>0</v>
      </c>
    </row>
    <row r="25" spans="1:20" x14ac:dyDescent="0.25">
      <c r="A25" s="469" t="s">
        <v>284</v>
      </c>
      <c r="B25" s="498" t="s">
        <v>35</v>
      </c>
      <c r="C25" s="518"/>
      <c r="D25" s="518">
        <v>2</v>
      </c>
      <c r="E25" s="518"/>
      <c r="F25" s="506">
        <v>234</v>
      </c>
      <c r="G25" s="601">
        <f t="shared" si="5"/>
        <v>97.5</v>
      </c>
      <c r="H25" s="506">
        <v>195</v>
      </c>
      <c r="I25" s="506">
        <f>H25-J25</f>
        <v>4</v>
      </c>
      <c r="J25" s="506">
        <v>191</v>
      </c>
      <c r="K25" s="481"/>
      <c r="L25" s="481"/>
      <c r="M25" s="506">
        <v>80</v>
      </c>
      <c r="N25" s="506">
        <v>115</v>
      </c>
      <c r="O25" s="639"/>
      <c r="P25" s="639"/>
      <c r="Q25" s="671"/>
      <c r="R25" s="671"/>
      <c r="S25" s="506"/>
      <c r="T25" s="506"/>
    </row>
    <row r="26" spans="1:20" ht="15.75" customHeight="1" thickBot="1" x14ac:dyDescent="0.3">
      <c r="A26" s="471" t="s">
        <v>286</v>
      </c>
      <c r="B26" s="499" t="s">
        <v>36</v>
      </c>
      <c r="C26" s="472"/>
      <c r="D26" s="472"/>
      <c r="E26" s="472">
        <v>2</v>
      </c>
      <c r="F26" s="496">
        <v>206</v>
      </c>
      <c r="G26" s="601">
        <f t="shared" ref="G26" si="7">H26/2</f>
        <v>97.5</v>
      </c>
      <c r="H26" s="496">
        <v>195</v>
      </c>
      <c r="I26" s="496">
        <f t="shared" ref="I26" si="8">H26-J26</f>
        <v>137</v>
      </c>
      <c r="J26" s="496">
        <v>58</v>
      </c>
      <c r="K26" s="482"/>
      <c r="L26" s="482"/>
      <c r="M26" s="496">
        <v>80</v>
      </c>
      <c r="N26" s="496">
        <v>115</v>
      </c>
      <c r="O26" s="640"/>
      <c r="P26" s="640"/>
      <c r="Q26" s="672"/>
      <c r="R26" s="672"/>
      <c r="S26" s="496"/>
      <c r="T26" s="496"/>
    </row>
    <row r="27" spans="1:20" ht="15.75" thickBot="1" x14ac:dyDescent="0.3">
      <c r="A27" s="524"/>
      <c r="B27" s="525" t="s">
        <v>37</v>
      </c>
      <c r="C27" s="519"/>
      <c r="D27" s="519"/>
      <c r="E27" s="526"/>
      <c r="F27" s="527"/>
      <c r="G27" s="527"/>
      <c r="H27" s="527"/>
      <c r="I27" s="527"/>
      <c r="J27" s="527"/>
      <c r="K27" s="527"/>
      <c r="L27" s="527"/>
      <c r="M27" s="527"/>
      <c r="N27" s="527"/>
      <c r="O27" s="643"/>
      <c r="P27" s="643"/>
      <c r="Q27" s="675"/>
      <c r="R27" s="675"/>
      <c r="S27" s="527"/>
      <c r="T27" s="521"/>
    </row>
    <row r="28" spans="1:20" x14ac:dyDescent="0.25">
      <c r="A28" s="506" t="s">
        <v>38</v>
      </c>
      <c r="B28" s="523" t="s">
        <v>34</v>
      </c>
      <c r="C28" s="518"/>
      <c r="D28" s="518"/>
      <c r="E28" s="518"/>
      <c r="F28" s="506"/>
      <c r="G28" s="506"/>
      <c r="H28" s="506"/>
      <c r="I28" s="506"/>
      <c r="J28" s="506"/>
      <c r="K28" s="481"/>
      <c r="L28" s="481"/>
      <c r="M28" s="506"/>
      <c r="N28" s="506"/>
      <c r="O28" s="639"/>
      <c r="P28" s="639"/>
      <c r="Q28" s="671"/>
      <c r="R28" s="671"/>
      <c r="S28" s="506"/>
      <c r="T28" s="506"/>
    </row>
    <row r="29" spans="1:20" x14ac:dyDescent="0.25">
      <c r="A29" s="471" t="s">
        <v>288</v>
      </c>
      <c r="B29" s="477" t="s">
        <v>35</v>
      </c>
      <c r="C29" s="472"/>
      <c r="D29" s="472"/>
      <c r="E29" s="472"/>
      <c r="F29" s="471"/>
      <c r="G29" s="471"/>
      <c r="H29" s="471"/>
      <c r="I29" s="471"/>
      <c r="J29" s="471"/>
      <c r="K29" s="482"/>
      <c r="L29" s="482"/>
      <c r="M29" s="471"/>
      <c r="N29" s="471"/>
      <c r="O29" s="640"/>
      <c r="P29" s="640"/>
      <c r="Q29" s="672"/>
      <c r="R29" s="672"/>
      <c r="S29" s="471"/>
      <c r="T29" s="471"/>
    </row>
    <row r="30" spans="1:20" x14ac:dyDescent="0.25">
      <c r="A30" s="513" t="s">
        <v>289</v>
      </c>
      <c r="B30" s="514" t="s">
        <v>36</v>
      </c>
      <c r="C30" s="515"/>
      <c r="D30" s="515"/>
      <c r="E30" s="515"/>
      <c r="F30" s="513"/>
      <c r="G30" s="513"/>
      <c r="H30" s="513"/>
      <c r="I30" s="513"/>
      <c r="J30" s="513"/>
      <c r="K30" s="517"/>
      <c r="L30" s="517"/>
      <c r="M30" s="513"/>
      <c r="N30" s="513"/>
      <c r="O30" s="641"/>
      <c r="P30" s="641"/>
      <c r="Q30" s="673"/>
      <c r="R30" s="673"/>
      <c r="S30" s="513"/>
      <c r="T30" s="513"/>
    </row>
    <row r="31" spans="1:20" ht="15.75" thickBot="1" x14ac:dyDescent="0.3">
      <c r="A31" s="513" t="s">
        <v>324</v>
      </c>
      <c r="B31" s="626" t="s">
        <v>33</v>
      </c>
      <c r="C31" s="625"/>
      <c r="D31" s="625"/>
      <c r="E31" s="625"/>
      <c r="F31" s="625"/>
      <c r="G31" s="625"/>
      <c r="H31" s="625"/>
      <c r="I31" s="625"/>
      <c r="J31" s="625"/>
      <c r="K31" s="625"/>
      <c r="L31" s="625"/>
      <c r="M31" s="625"/>
      <c r="N31" s="625"/>
      <c r="O31" s="644"/>
      <c r="P31" s="644"/>
      <c r="Q31" s="676"/>
      <c r="R31" s="676"/>
      <c r="S31" s="625"/>
      <c r="T31" s="625"/>
    </row>
    <row r="32" spans="1:20" ht="15.75" thickBot="1" x14ac:dyDescent="0.3">
      <c r="A32" s="734" t="s">
        <v>322</v>
      </c>
      <c r="B32" s="735"/>
      <c r="C32" s="519">
        <v>0</v>
      </c>
      <c r="D32" s="519">
        <v>1</v>
      </c>
      <c r="E32" s="519">
        <v>0</v>
      </c>
      <c r="F32" s="510">
        <f>SUM(G32:H32)</f>
        <v>234</v>
      </c>
      <c r="G32" s="615">
        <f>H32/2</f>
        <v>78</v>
      </c>
      <c r="H32" s="520">
        <f t="shared" ref="H32:T32" si="9">H33+H34</f>
        <v>156</v>
      </c>
      <c r="I32" s="520">
        <f t="shared" si="9"/>
        <v>100</v>
      </c>
      <c r="J32" s="520">
        <f t="shared" si="9"/>
        <v>56</v>
      </c>
      <c r="K32" s="520">
        <f t="shared" si="9"/>
        <v>0</v>
      </c>
      <c r="L32" s="520">
        <f t="shared" si="9"/>
        <v>0</v>
      </c>
      <c r="M32" s="520">
        <f t="shared" si="9"/>
        <v>64</v>
      </c>
      <c r="N32" s="520">
        <f t="shared" si="9"/>
        <v>92</v>
      </c>
      <c r="O32" s="642">
        <f t="shared" si="9"/>
        <v>0</v>
      </c>
      <c r="P32" s="642">
        <f t="shared" si="9"/>
        <v>0</v>
      </c>
      <c r="Q32" s="674">
        <f t="shared" si="9"/>
        <v>0</v>
      </c>
      <c r="R32" s="674">
        <f t="shared" si="9"/>
        <v>0</v>
      </c>
      <c r="S32" s="520">
        <f t="shared" si="9"/>
        <v>0</v>
      </c>
      <c r="T32" s="521">
        <f t="shared" si="9"/>
        <v>0</v>
      </c>
    </row>
    <row r="33" spans="1:20" ht="15.75" thickBot="1" x14ac:dyDescent="0.3">
      <c r="A33" s="607" t="s">
        <v>323</v>
      </c>
      <c r="B33" s="608" t="s">
        <v>33</v>
      </c>
      <c r="C33" s="609"/>
      <c r="D33" s="609">
        <v>2</v>
      </c>
      <c r="E33" s="609"/>
      <c r="F33" s="610">
        <f>SUM(G33:H33)</f>
        <v>234</v>
      </c>
      <c r="G33" s="611">
        <f>H33/2</f>
        <v>78</v>
      </c>
      <c r="H33" s="612">
        <v>156</v>
      </c>
      <c r="I33" s="613">
        <f>H33-J33</f>
        <v>100</v>
      </c>
      <c r="J33" s="612">
        <v>56</v>
      </c>
      <c r="K33" s="613"/>
      <c r="L33" s="613"/>
      <c r="M33" s="612">
        <v>64</v>
      </c>
      <c r="N33" s="612">
        <v>92</v>
      </c>
      <c r="O33" s="645"/>
      <c r="P33" s="645"/>
      <c r="Q33" s="677"/>
      <c r="R33" s="677"/>
      <c r="S33" s="612"/>
      <c r="T33" s="614"/>
    </row>
    <row r="34" spans="1:20" s="624" customFormat="1" ht="15.75" thickBot="1" x14ac:dyDescent="0.3">
      <c r="A34" s="616"/>
      <c r="B34" s="617"/>
      <c r="C34" s="618"/>
      <c r="D34" s="618"/>
      <c r="E34" s="618"/>
      <c r="F34" s="619"/>
      <c r="G34" s="620"/>
      <c r="H34" s="621"/>
      <c r="I34" s="622"/>
      <c r="J34" s="621"/>
      <c r="K34" s="622"/>
      <c r="L34" s="622"/>
      <c r="M34" s="621"/>
      <c r="N34" s="621"/>
      <c r="O34" s="646"/>
      <c r="P34" s="646"/>
      <c r="Q34" s="678"/>
      <c r="R34" s="678"/>
      <c r="S34" s="621"/>
      <c r="T34" s="623"/>
    </row>
    <row r="35" spans="1:20" ht="26.25" thickBot="1" x14ac:dyDescent="0.3">
      <c r="A35" s="602" t="s">
        <v>40</v>
      </c>
      <c r="B35" s="603" t="s">
        <v>41</v>
      </c>
      <c r="C35" s="604">
        <v>4</v>
      </c>
      <c r="D35" s="604">
        <v>4</v>
      </c>
      <c r="E35" s="604">
        <v>0</v>
      </c>
      <c r="F35" s="605">
        <f>SUM(F36:F39)</f>
        <v>648</v>
      </c>
      <c r="G35" s="605">
        <f t="shared" ref="G35:T35" si="10">SUM(G36:G39)</f>
        <v>216</v>
      </c>
      <c r="H35" s="605">
        <f t="shared" si="10"/>
        <v>432</v>
      </c>
      <c r="I35" s="605">
        <f>H35-J35</f>
        <v>18</v>
      </c>
      <c r="J35" s="605">
        <f t="shared" si="10"/>
        <v>414</v>
      </c>
      <c r="K35" s="605">
        <f t="shared" si="10"/>
        <v>0</v>
      </c>
      <c r="L35" s="605">
        <v>0</v>
      </c>
      <c r="M35" s="605">
        <f t="shared" si="10"/>
        <v>0</v>
      </c>
      <c r="N35" s="605">
        <f t="shared" si="10"/>
        <v>0</v>
      </c>
      <c r="O35" s="647">
        <f t="shared" si="10"/>
        <v>64</v>
      </c>
      <c r="P35" s="647">
        <f t="shared" si="10"/>
        <v>120</v>
      </c>
      <c r="Q35" s="679">
        <f t="shared" si="10"/>
        <v>64</v>
      </c>
      <c r="R35" s="679">
        <f t="shared" si="10"/>
        <v>120</v>
      </c>
      <c r="S35" s="605">
        <f t="shared" si="10"/>
        <v>32</v>
      </c>
      <c r="T35" s="606">
        <f t="shared" si="10"/>
        <v>32</v>
      </c>
    </row>
    <row r="36" spans="1:20" x14ac:dyDescent="0.25">
      <c r="A36" s="528" t="s">
        <v>42</v>
      </c>
      <c r="B36" s="529" t="s">
        <v>43</v>
      </c>
      <c r="C36" s="530"/>
      <c r="D36" s="530">
        <v>6</v>
      </c>
      <c r="E36" s="530"/>
      <c r="F36" s="531">
        <v>72</v>
      </c>
      <c r="G36" s="531">
        <v>24</v>
      </c>
      <c r="H36" s="531">
        <v>48</v>
      </c>
      <c r="I36" s="531">
        <f>H36-J36</f>
        <v>14</v>
      </c>
      <c r="J36" s="531">
        <v>34</v>
      </c>
      <c r="K36" s="531"/>
      <c r="L36" s="531"/>
      <c r="M36" s="531"/>
      <c r="N36" s="531"/>
      <c r="O36" s="639">
        <v>0</v>
      </c>
      <c r="P36" s="639">
        <v>0</v>
      </c>
      <c r="Q36" s="671">
        <v>0</v>
      </c>
      <c r="R36" s="671">
        <v>48</v>
      </c>
      <c r="S36" s="531">
        <v>0</v>
      </c>
      <c r="T36" s="531">
        <v>0</v>
      </c>
    </row>
    <row r="37" spans="1:20" x14ac:dyDescent="0.25">
      <c r="A37" s="485" t="s">
        <v>44</v>
      </c>
      <c r="B37" s="486" t="s">
        <v>30</v>
      </c>
      <c r="C37" s="478"/>
      <c r="D37" s="478">
        <v>4</v>
      </c>
      <c r="E37" s="478"/>
      <c r="F37" s="487">
        <v>72</v>
      </c>
      <c r="G37" s="487">
        <v>24</v>
      </c>
      <c r="H37" s="487">
        <v>48</v>
      </c>
      <c r="I37" s="487">
        <f t="shared" ref="I37:I39" si="11">H37-J37</f>
        <v>4</v>
      </c>
      <c r="J37" s="487">
        <v>44</v>
      </c>
      <c r="K37" s="487"/>
      <c r="L37" s="487"/>
      <c r="M37" s="487"/>
      <c r="N37" s="487"/>
      <c r="O37" s="640">
        <v>0</v>
      </c>
      <c r="P37" s="640">
        <v>48</v>
      </c>
      <c r="Q37" s="672">
        <v>0</v>
      </c>
      <c r="R37" s="672">
        <v>0</v>
      </c>
      <c r="S37" s="487">
        <v>0</v>
      </c>
      <c r="T37" s="487">
        <v>0</v>
      </c>
    </row>
    <row r="38" spans="1:20" x14ac:dyDescent="0.25">
      <c r="A38" s="485" t="s">
        <v>45</v>
      </c>
      <c r="B38" s="486" t="s">
        <v>29</v>
      </c>
      <c r="C38" s="478"/>
      <c r="D38" s="478">
        <v>8</v>
      </c>
      <c r="E38" s="478"/>
      <c r="F38" s="487">
        <v>168</v>
      </c>
      <c r="G38" s="487">
        <v>0</v>
      </c>
      <c r="H38" s="487">
        <v>168</v>
      </c>
      <c r="I38" s="487">
        <f t="shared" si="11"/>
        <v>0</v>
      </c>
      <c r="J38" s="487">
        <v>168</v>
      </c>
      <c r="K38" s="487"/>
      <c r="L38" s="487"/>
      <c r="M38" s="487"/>
      <c r="N38" s="487"/>
      <c r="O38" s="640">
        <v>32</v>
      </c>
      <c r="P38" s="640">
        <v>36</v>
      </c>
      <c r="Q38" s="672">
        <v>32</v>
      </c>
      <c r="R38" s="672">
        <v>36</v>
      </c>
      <c r="S38" s="487">
        <v>16</v>
      </c>
      <c r="T38" s="487">
        <v>16</v>
      </c>
    </row>
    <row r="39" spans="1:20" ht="29.25" customHeight="1" thickBot="1" x14ac:dyDescent="0.3">
      <c r="A39" s="537" t="s">
        <v>46</v>
      </c>
      <c r="B39" s="538" t="s">
        <v>31</v>
      </c>
      <c r="C39" s="539" t="s">
        <v>47</v>
      </c>
      <c r="D39" s="539">
        <v>8</v>
      </c>
      <c r="E39" s="539"/>
      <c r="F39" s="540">
        <v>336</v>
      </c>
      <c r="G39" s="540">
        <v>168</v>
      </c>
      <c r="H39" s="540">
        <v>168</v>
      </c>
      <c r="I39" s="540">
        <f t="shared" si="11"/>
        <v>0</v>
      </c>
      <c r="J39" s="540">
        <v>168</v>
      </c>
      <c r="K39" s="540"/>
      <c r="L39" s="540"/>
      <c r="M39" s="540"/>
      <c r="N39" s="540"/>
      <c r="O39" s="641">
        <v>32</v>
      </c>
      <c r="P39" s="641">
        <v>36</v>
      </c>
      <c r="Q39" s="673">
        <v>32</v>
      </c>
      <c r="R39" s="673">
        <v>36</v>
      </c>
      <c r="S39" s="540">
        <v>16</v>
      </c>
      <c r="T39" s="540">
        <v>16</v>
      </c>
    </row>
    <row r="40" spans="1:20" ht="26.25" thickBot="1" x14ac:dyDescent="0.3">
      <c r="A40" s="532" t="s">
        <v>48</v>
      </c>
      <c r="B40" s="533" t="s">
        <v>49</v>
      </c>
      <c r="C40" s="534">
        <v>0</v>
      </c>
      <c r="D40" s="534">
        <v>2</v>
      </c>
      <c r="E40" s="534">
        <v>0</v>
      </c>
      <c r="F40" s="535">
        <f>SUM(F41:F42)</f>
        <v>108</v>
      </c>
      <c r="G40" s="535">
        <f t="shared" ref="G40:T40" si="12">SUM(G41:G42)</f>
        <v>36</v>
      </c>
      <c r="H40" s="535">
        <f t="shared" si="12"/>
        <v>72</v>
      </c>
      <c r="I40" s="535">
        <f>H40-J40</f>
        <v>36</v>
      </c>
      <c r="J40" s="535">
        <f t="shared" si="12"/>
        <v>36</v>
      </c>
      <c r="K40" s="535">
        <f t="shared" si="12"/>
        <v>0</v>
      </c>
      <c r="L40" s="535">
        <v>0</v>
      </c>
      <c r="M40" s="535">
        <f t="shared" si="12"/>
        <v>0</v>
      </c>
      <c r="N40" s="535">
        <f t="shared" si="12"/>
        <v>0</v>
      </c>
      <c r="O40" s="642">
        <v>36</v>
      </c>
      <c r="P40" s="642">
        <v>0</v>
      </c>
      <c r="Q40" s="674">
        <f t="shared" si="12"/>
        <v>36</v>
      </c>
      <c r="R40" s="674">
        <f t="shared" si="12"/>
        <v>0</v>
      </c>
      <c r="S40" s="535">
        <f t="shared" si="12"/>
        <v>0</v>
      </c>
      <c r="T40" s="536">
        <f t="shared" si="12"/>
        <v>0</v>
      </c>
    </row>
    <row r="41" spans="1:20" x14ac:dyDescent="0.25">
      <c r="A41" s="528" t="s">
        <v>50</v>
      </c>
      <c r="B41" s="529" t="s">
        <v>34</v>
      </c>
      <c r="C41" s="530"/>
      <c r="D41" s="530">
        <v>3</v>
      </c>
      <c r="E41" s="530"/>
      <c r="F41" s="531">
        <v>54</v>
      </c>
      <c r="G41" s="531">
        <v>18</v>
      </c>
      <c r="H41" s="531">
        <v>36</v>
      </c>
      <c r="I41" s="531">
        <f t="shared" ref="I41:I42" si="13">H41-J41</f>
        <v>6</v>
      </c>
      <c r="J41" s="531">
        <v>30</v>
      </c>
      <c r="K41" s="531"/>
      <c r="L41" s="531"/>
      <c r="M41" s="531"/>
      <c r="N41" s="531"/>
      <c r="O41" s="639">
        <v>36</v>
      </c>
      <c r="P41" s="639">
        <v>0</v>
      </c>
      <c r="Q41" s="671">
        <v>0</v>
      </c>
      <c r="R41" s="671">
        <v>0</v>
      </c>
      <c r="S41" s="531">
        <v>0</v>
      </c>
      <c r="T41" s="531">
        <v>0</v>
      </c>
    </row>
    <row r="42" spans="1:20" ht="26.25" thickBot="1" x14ac:dyDescent="0.3">
      <c r="A42" s="537" t="s">
        <v>51</v>
      </c>
      <c r="B42" s="538" t="s">
        <v>52</v>
      </c>
      <c r="C42" s="539"/>
      <c r="D42" s="539">
        <v>5</v>
      </c>
      <c r="E42" s="539"/>
      <c r="F42" s="540">
        <v>54</v>
      </c>
      <c r="G42" s="540">
        <v>18</v>
      </c>
      <c r="H42" s="540">
        <v>36</v>
      </c>
      <c r="I42" s="540">
        <f t="shared" si="13"/>
        <v>30</v>
      </c>
      <c r="J42" s="540">
        <v>6</v>
      </c>
      <c r="K42" s="540"/>
      <c r="L42" s="540"/>
      <c r="M42" s="540"/>
      <c r="N42" s="540"/>
      <c r="O42" s="641">
        <v>0</v>
      </c>
      <c r="P42" s="641">
        <v>0</v>
      </c>
      <c r="Q42" s="673">
        <v>36</v>
      </c>
      <c r="R42" s="673">
        <v>0</v>
      </c>
      <c r="S42" s="540">
        <v>0</v>
      </c>
      <c r="T42" s="540">
        <v>0</v>
      </c>
    </row>
    <row r="43" spans="1:20" ht="23.25" customHeight="1" thickBot="1" x14ac:dyDescent="0.3">
      <c r="A43" s="532" t="s">
        <v>53</v>
      </c>
      <c r="B43" s="533" t="s">
        <v>54</v>
      </c>
      <c r="C43" s="542">
        <v>0</v>
      </c>
      <c r="D43" s="542">
        <v>10</v>
      </c>
      <c r="E43" s="542">
        <v>5</v>
      </c>
      <c r="F43" s="535">
        <v>1548</v>
      </c>
      <c r="G43" s="535">
        <v>516</v>
      </c>
      <c r="H43" s="535">
        <v>1032</v>
      </c>
      <c r="I43" s="535">
        <f>H43-J43</f>
        <v>430</v>
      </c>
      <c r="J43" s="535">
        <v>602</v>
      </c>
      <c r="K43" s="535"/>
      <c r="L43" s="535">
        <v>0</v>
      </c>
      <c r="M43" s="535">
        <v>0</v>
      </c>
      <c r="N43" s="535">
        <v>0</v>
      </c>
      <c r="O43" s="642">
        <v>220</v>
      </c>
      <c r="P43" s="642">
        <v>280</v>
      </c>
      <c r="Q43" s="674">
        <v>100</v>
      </c>
      <c r="R43" s="674">
        <v>224</v>
      </c>
      <c r="S43" s="535">
        <v>208</v>
      </c>
      <c r="T43" s="536">
        <v>0</v>
      </c>
    </row>
    <row r="44" spans="1:20" x14ac:dyDescent="0.25">
      <c r="A44" s="541" t="s">
        <v>183</v>
      </c>
      <c r="B44" s="529" t="s">
        <v>55</v>
      </c>
      <c r="C44" s="530"/>
      <c r="D44" s="530">
        <v>4</v>
      </c>
      <c r="E44" s="530"/>
      <c r="F44" s="531">
        <v>102</v>
      </c>
      <c r="G44" s="531">
        <v>34</v>
      </c>
      <c r="H44" s="531">
        <v>68</v>
      </c>
      <c r="I44" s="531">
        <f t="shared" ref="I44:I57" si="14">H44-J44</f>
        <v>0</v>
      </c>
      <c r="J44" s="531">
        <v>68</v>
      </c>
      <c r="K44" s="531"/>
      <c r="L44" s="531"/>
      <c r="M44" s="531"/>
      <c r="N44" s="531"/>
      <c r="O44" s="639">
        <v>32</v>
      </c>
      <c r="P44" s="639">
        <v>36</v>
      </c>
      <c r="Q44" s="671">
        <v>0</v>
      </c>
      <c r="R44" s="671">
        <v>0</v>
      </c>
      <c r="S44" s="531">
        <v>0</v>
      </c>
      <c r="T44" s="531">
        <v>0</v>
      </c>
    </row>
    <row r="45" spans="1:20" x14ac:dyDescent="0.25">
      <c r="A45" s="488" t="s">
        <v>215</v>
      </c>
      <c r="B45" s="486" t="s">
        <v>56</v>
      </c>
      <c r="C45" s="478"/>
      <c r="D45" s="478">
        <v>6</v>
      </c>
      <c r="E45" s="478"/>
      <c r="F45" s="487">
        <v>102</v>
      </c>
      <c r="G45" s="487">
        <v>34</v>
      </c>
      <c r="H45" s="487">
        <v>68</v>
      </c>
      <c r="I45" s="487">
        <f t="shared" si="14"/>
        <v>28</v>
      </c>
      <c r="J45" s="487">
        <v>40</v>
      </c>
      <c r="K45" s="487"/>
      <c r="L45" s="487"/>
      <c r="M45" s="487"/>
      <c r="N45" s="487"/>
      <c r="O45" s="640">
        <v>0</v>
      </c>
      <c r="P45" s="640">
        <v>0</v>
      </c>
      <c r="Q45" s="672">
        <v>32</v>
      </c>
      <c r="R45" s="672">
        <v>36</v>
      </c>
      <c r="S45" s="487">
        <v>0</v>
      </c>
      <c r="T45" s="487">
        <v>0</v>
      </c>
    </row>
    <row r="46" spans="1:20" ht="27" customHeight="1" x14ac:dyDescent="0.25">
      <c r="A46" s="488" t="s">
        <v>216</v>
      </c>
      <c r="B46" s="486" t="s">
        <v>190</v>
      </c>
      <c r="C46" s="478"/>
      <c r="D46" s="478">
        <v>6</v>
      </c>
      <c r="E46" s="478"/>
      <c r="F46" s="487">
        <v>150</v>
      </c>
      <c r="G46" s="487">
        <v>50</v>
      </c>
      <c r="H46" s="487">
        <v>100</v>
      </c>
      <c r="I46" s="487">
        <f t="shared" si="14"/>
        <v>24</v>
      </c>
      <c r="J46" s="487">
        <v>76</v>
      </c>
      <c r="K46" s="487"/>
      <c r="L46" s="487"/>
      <c r="M46" s="487"/>
      <c r="N46" s="487"/>
      <c r="O46" s="640">
        <v>0</v>
      </c>
      <c r="P46" s="640">
        <v>32</v>
      </c>
      <c r="Q46" s="672">
        <v>36</v>
      </c>
      <c r="R46" s="672">
        <v>32</v>
      </c>
      <c r="S46" s="487">
        <v>0</v>
      </c>
      <c r="T46" s="487">
        <v>0</v>
      </c>
    </row>
    <row r="47" spans="1:20" ht="27.75" customHeight="1" x14ac:dyDescent="0.25">
      <c r="A47" s="488" t="s">
        <v>218</v>
      </c>
      <c r="B47" s="486" t="s">
        <v>300</v>
      </c>
      <c r="C47" s="478"/>
      <c r="D47" s="478">
        <v>6</v>
      </c>
      <c r="E47" s="478"/>
      <c r="F47" s="487">
        <v>72</v>
      </c>
      <c r="G47" s="487">
        <v>24</v>
      </c>
      <c r="H47" s="487">
        <v>48</v>
      </c>
      <c r="I47" s="487">
        <f t="shared" si="14"/>
        <v>32</v>
      </c>
      <c r="J47" s="487">
        <v>16</v>
      </c>
      <c r="K47" s="487"/>
      <c r="L47" s="487"/>
      <c r="M47" s="487"/>
      <c r="N47" s="487"/>
      <c r="O47" s="640">
        <v>0</v>
      </c>
      <c r="P47" s="640">
        <v>0</v>
      </c>
      <c r="Q47" s="672">
        <v>0</v>
      </c>
      <c r="R47" s="672">
        <v>48</v>
      </c>
      <c r="S47" s="487">
        <v>0</v>
      </c>
      <c r="T47" s="487">
        <v>0</v>
      </c>
    </row>
    <row r="48" spans="1:20" ht="41.25" customHeight="1" x14ac:dyDescent="0.25">
      <c r="A48" s="488" t="s">
        <v>184</v>
      </c>
      <c r="B48" s="486" t="s">
        <v>298</v>
      </c>
      <c r="C48" s="478"/>
      <c r="D48" s="478"/>
      <c r="E48" s="478">
        <v>3</v>
      </c>
      <c r="F48" s="487">
        <v>168</v>
      </c>
      <c r="G48" s="487">
        <v>56</v>
      </c>
      <c r="H48" s="487">
        <v>112</v>
      </c>
      <c r="I48" s="487">
        <f t="shared" si="14"/>
        <v>74</v>
      </c>
      <c r="J48" s="487">
        <v>38</v>
      </c>
      <c r="K48" s="487"/>
      <c r="L48" s="487"/>
      <c r="M48" s="487"/>
      <c r="N48" s="487"/>
      <c r="O48" s="640">
        <v>112</v>
      </c>
      <c r="P48" s="640">
        <v>0</v>
      </c>
      <c r="Q48" s="672">
        <v>0</v>
      </c>
      <c r="R48" s="672">
        <v>0</v>
      </c>
      <c r="S48" s="487">
        <v>0</v>
      </c>
      <c r="T48" s="487">
        <v>0</v>
      </c>
    </row>
    <row r="49" spans="1:20" ht="17.25" customHeight="1" x14ac:dyDescent="0.25">
      <c r="A49" s="488" t="s">
        <v>186</v>
      </c>
      <c r="B49" s="486" t="s">
        <v>57</v>
      </c>
      <c r="C49" s="478"/>
      <c r="D49" s="478"/>
      <c r="E49" s="478">
        <v>4</v>
      </c>
      <c r="F49" s="487">
        <v>147</v>
      </c>
      <c r="G49" s="487">
        <v>49</v>
      </c>
      <c r="H49" s="487">
        <v>98</v>
      </c>
      <c r="I49" s="487">
        <f t="shared" si="14"/>
        <v>50</v>
      </c>
      <c r="J49" s="487">
        <v>48</v>
      </c>
      <c r="K49" s="487"/>
      <c r="L49" s="487"/>
      <c r="M49" s="487"/>
      <c r="N49" s="487"/>
      <c r="O49" s="640">
        <v>44</v>
      </c>
      <c r="P49" s="640">
        <v>54</v>
      </c>
      <c r="Q49" s="672">
        <v>0</v>
      </c>
      <c r="R49" s="672">
        <v>0</v>
      </c>
      <c r="S49" s="487">
        <v>0</v>
      </c>
      <c r="T49" s="487">
        <v>0</v>
      </c>
    </row>
    <row r="50" spans="1:20" ht="18.75" customHeight="1" x14ac:dyDescent="0.25">
      <c r="A50" s="488" t="s">
        <v>187</v>
      </c>
      <c r="B50" s="486" t="s">
        <v>58</v>
      </c>
      <c r="C50" s="478"/>
      <c r="D50" s="478">
        <v>4</v>
      </c>
      <c r="E50" s="478"/>
      <c r="F50" s="487">
        <v>81</v>
      </c>
      <c r="G50" s="487">
        <v>27</v>
      </c>
      <c r="H50" s="487">
        <v>54</v>
      </c>
      <c r="I50" s="487">
        <f t="shared" si="14"/>
        <v>28</v>
      </c>
      <c r="J50" s="487">
        <v>26</v>
      </c>
      <c r="K50" s="487"/>
      <c r="L50" s="487"/>
      <c r="M50" s="487"/>
      <c r="N50" s="487"/>
      <c r="O50" s="640">
        <v>0</v>
      </c>
      <c r="P50" s="640">
        <v>54</v>
      </c>
      <c r="Q50" s="672">
        <v>0</v>
      </c>
      <c r="R50" s="672">
        <v>0</v>
      </c>
      <c r="S50" s="487">
        <v>0</v>
      </c>
      <c r="T50" s="487">
        <v>0</v>
      </c>
    </row>
    <row r="51" spans="1:20" s="631" customFormat="1" ht="18" customHeight="1" x14ac:dyDescent="0.25">
      <c r="A51" s="627" t="s">
        <v>188</v>
      </c>
      <c r="B51" s="628" t="s">
        <v>59</v>
      </c>
      <c r="C51" s="629"/>
      <c r="D51" s="629"/>
      <c r="E51" s="629">
        <v>4</v>
      </c>
      <c r="F51" s="630">
        <v>102</v>
      </c>
      <c r="G51" s="630">
        <v>34</v>
      </c>
      <c r="H51" s="630">
        <v>68</v>
      </c>
      <c r="I51" s="630">
        <f t="shared" si="14"/>
        <v>40</v>
      </c>
      <c r="J51" s="630">
        <v>28</v>
      </c>
      <c r="K51" s="630"/>
      <c r="L51" s="630"/>
      <c r="M51" s="630"/>
      <c r="N51" s="630"/>
      <c r="O51" s="640">
        <v>0</v>
      </c>
      <c r="P51" s="640">
        <v>68</v>
      </c>
      <c r="Q51" s="672">
        <v>0</v>
      </c>
      <c r="R51" s="672">
        <v>0</v>
      </c>
      <c r="S51" s="630">
        <v>0</v>
      </c>
      <c r="T51" s="630">
        <v>0</v>
      </c>
    </row>
    <row r="52" spans="1:20" ht="29.25" customHeight="1" x14ac:dyDescent="0.25">
      <c r="A52" s="488" t="s">
        <v>220</v>
      </c>
      <c r="B52" s="486" t="s">
        <v>60</v>
      </c>
      <c r="C52" s="478"/>
      <c r="D52" s="497">
        <v>8</v>
      </c>
      <c r="E52" s="478"/>
      <c r="F52" s="487">
        <v>204</v>
      </c>
      <c r="G52" s="487">
        <v>68</v>
      </c>
      <c r="H52" s="487">
        <v>136</v>
      </c>
      <c r="I52" s="487">
        <f t="shared" si="14"/>
        <v>36</v>
      </c>
      <c r="J52" s="487">
        <v>100</v>
      </c>
      <c r="K52" s="487"/>
      <c r="L52" s="487"/>
      <c r="M52" s="487"/>
      <c r="N52" s="487"/>
      <c r="O52" s="640">
        <v>0</v>
      </c>
      <c r="P52" s="640">
        <v>0</v>
      </c>
      <c r="Q52" s="672">
        <v>0</v>
      </c>
      <c r="R52" s="672">
        <v>72</v>
      </c>
      <c r="S52" s="487">
        <v>32</v>
      </c>
      <c r="T52" s="487">
        <v>32</v>
      </c>
    </row>
    <row r="53" spans="1:20" ht="26.25" customHeight="1" x14ac:dyDescent="0.25">
      <c r="A53" s="488" t="s">
        <v>247</v>
      </c>
      <c r="B53" s="486" t="s">
        <v>61</v>
      </c>
      <c r="C53" s="478"/>
      <c r="D53" s="478">
        <v>8</v>
      </c>
      <c r="E53" s="478"/>
      <c r="F53" s="487">
        <v>72</v>
      </c>
      <c r="G53" s="487">
        <v>24</v>
      </c>
      <c r="H53" s="487">
        <v>48</v>
      </c>
      <c r="I53" s="487">
        <f t="shared" si="14"/>
        <v>30</v>
      </c>
      <c r="J53" s="487">
        <v>18</v>
      </c>
      <c r="K53" s="487"/>
      <c r="L53" s="487"/>
      <c r="M53" s="487"/>
      <c r="N53" s="487"/>
      <c r="O53" s="640">
        <v>0</v>
      </c>
      <c r="P53" s="640">
        <v>0</v>
      </c>
      <c r="Q53" s="672">
        <v>0</v>
      </c>
      <c r="R53" s="672">
        <v>0</v>
      </c>
      <c r="S53" s="487">
        <v>0</v>
      </c>
      <c r="T53" s="487">
        <v>48</v>
      </c>
    </row>
    <row r="54" spans="1:20" ht="28.5" customHeight="1" x14ac:dyDescent="0.25">
      <c r="A54" s="488" t="s">
        <v>221</v>
      </c>
      <c r="B54" s="486" t="s">
        <v>62</v>
      </c>
      <c r="C54" s="478"/>
      <c r="D54" s="478"/>
      <c r="E54" s="478">
        <v>6</v>
      </c>
      <c r="F54" s="487">
        <v>102</v>
      </c>
      <c r="G54" s="487">
        <v>34</v>
      </c>
      <c r="H54" s="487">
        <v>68</v>
      </c>
      <c r="I54" s="487">
        <f t="shared" si="14"/>
        <v>24</v>
      </c>
      <c r="J54" s="487">
        <v>44</v>
      </c>
      <c r="K54" s="487"/>
      <c r="L54" s="487"/>
      <c r="M54" s="487"/>
      <c r="N54" s="487"/>
      <c r="O54" s="640">
        <v>0</v>
      </c>
      <c r="P54" s="640">
        <v>0</v>
      </c>
      <c r="Q54" s="672">
        <v>32</v>
      </c>
      <c r="R54" s="672">
        <v>36</v>
      </c>
      <c r="S54" s="487">
        <v>0</v>
      </c>
      <c r="T54" s="487">
        <v>0</v>
      </c>
    </row>
    <row r="55" spans="1:20" ht="21" customHeight="1" x14ac:dyDescent="0.25">
      <c r="A55" s="488" t="s">
        <v>189</v>
      </c>
      <c r="B55" s="486" t="s">
        <v>63</v>
      </c>
      <c r="C55" s="478"/>
      <c r="D55" s="478">
        <v>4</v>
      </c>
      <c r="E55" s="478"/>
      <c r="F55" s="487">
        <v>102</v>
      </c>
      <c r="G55" s="487">
        <v>34</v>
      </c>
      <c r="H55" s="487">
        <v>68</v>
      </c>
      <c r="I55" s="487">
        <f t="shared" si="14"/>
        <v>20</v>
      </c>
      <c r="J55" s="487">
        <v>48</v>
      </c>
      <c r="K55" s="487"/>
      <c r="L55" s="487"/>
      <c r="M55" s="487"/>
      <c r="N55" s="487"/>
      <c r="O55" s="640">
        <v>32</v>
      </c>
      <c r="P55" s="640">
        <v>36</v>
      </c>
      <c r="Q55" s="672">
        <v>0</v>
      </c>
      <c r="R55" s="672">
        <v>0</v>
      </c>
      <c r="S55" s="487">
        <v>0</v>
      </c>
      <c r="T55" s="487">
        <v>0</v>
      </c>
    </row>
    <row r="56" spans="1:20" ht="38.25" x14ac:dyDescent="0.25">
      <c r="A56" s="488" t="s">
        <v>311</v>
      </c>
      <c r="B56" s="596" t="s">
        <v>313</v>
      </c>
      <c r="C56" s="597"/>
      <c r="D56" s="597">
        <v>8</v>
      </c>
      <c r="E56" s="597"/>
      <c r="F56" s="598">
        <f>G56+H56</f>
        <v>48</v>
      </c>
      <c r="G56" s="599">
        <f>H56/2</f>
        <v>16</v>
      </c>
      <c r="H56" s="599">
        <v>32</v>
      </c>
      <c r="I56" s="595">
        <f t="shared" si="14"/>
        <v>12</v>
      </c>
      <c r="J56" s="599">
        <v>20</v>
      </c>
      <c r="K56" s="599"/>
      <c r="L56" s="599"/>
      <c r="M56" s="599">
        <v>0</v>
      </c>
      <c r="N56" s="599">
        <v>0</v>
      </c>
      <c r="O56" s="648">
        <v>0</v>
      </c>
      <c r="P56" s="648">
        <v>0</v>
      </c>
      <c r="Q56" s="680">
        <v>0</v>
      </c>
      <c r="R56" s="680">
        <v>0</v>
      </c>
      <c r="S56" s="599">
        <v>0</v>
      </c>
      <c r="T56" s="599">
        <v>32</v>
      </c>
    </row>
    <row r="57" spans="1:20" ht="16.5" thickBot="1" x14ac:dyDescent="0.3">
      <c r="A57" s="488" t="s">
        <v>312</v>
      </c>
      <c r="B57" s="544" t="s">
        <v>301</v>
      </c>
      <c r="C57" s="545"/>
      <c r="D57" s="546">
        <v>8</v>
      </c>
      <c r="E57" s="546"/>
      <c r="F57" s="547">
        <f>G57+H57</f>
        <v>96</v>
      </c>
      <c r="G57" s="547">
        <f>H57/2</f>
        <v>32</v>
      </c>
      <c r="H57" s="548">
        <v>64</v>
      </c>
      <c r="I57" s="513">
        <f t="shared" si="14"/>
        <v>32</v>
      </c>
      <c r="J57" s="548">
        <v>32</v>
      </c>
      <c r="K57" s="548"/>
      <c r="L57" s="548"/>
      <c r="M57" s="548">
        <v>0</v>
      </c>
      <c r="N57" s="548">
        <v>0</v>
      </c>
      <c r="O57" s="649">
        <v>0</v>
      </c>
      <c r="P57" s="649">
        <v>0</v>
      </c>
      <c r="Q57" s="681">
        <v>0</v>
      </c>
      <c r="R57" s="681">
        <v>0</v>
      </c>
      <c r="S57" s="548">
        <v>0</v>
      </c>
      <c r="T57" s="548">
        <v>64</v>
      </c>
    </row>
    <row r="58" spans="1:20" ht="19.5" customHeight="1" thickBot="1" x14ac:dyDescent="0.3">
      <c r="A58" s="532" t="s">
        <v>64</v>
      </c>
      <c r="B58" s="533" t="s">
        <v>65</v>
      </c>
      <c r="C58" s="534">
        <v>0</v>
      </c>
      <c r="D58" s="534">
        <v>12</v>
      </c>
      <c r="E58" s="534">
        <v>10</v>
      </c>
      <c r="F58" s="535">
        <f>F59+F66+F73+F78+F83</f>
        <v>3132</v>
      </c>
      <c r="G58" s="535">
        <f>G59+G66+G73+G78+G83</f>
        <v>744</v>
      </c>
      <c r="H58" s="535">
        <f>H59+H66+H73+H78+H83</f>
        <v>1488</v>
      </c>
      <c r="I58" s="535">
        <v>700</v>
      </c>
      <c r="J58" s="535">
        <f>J59+J66+J73+J78+J83</f>
        <v>748</v>
      </c>
      <c r="K58" s="535">
        <f>K59+K66+K73+K78+K83</f>
        <v>40</v>
      </c>
      <c r="L58" s="535">
        <v>900</v>
      </c>
      <c r="M58" s="535">
        <f t="shared" ref="M58:T58" si="15">M59+M66+M73+M78+M83</f>
        <v>0</v>
      </c>
      <c r="N58" s="535">
        <f t="shared" si="15"/>
        <v>0</v>
      </c>
      <c r="O58" s="642">
        <f>O59+O66+O73+O78+O83</f>
        <v>220</v>
      </c>
      <c r="P58" s="642">
        <f>P59+P66+P73+P78+P83</f>
        <v>284</v>
      </c>
      <c r="Q58" s="674">
        <f t="shared" si="15"/>
        <v>376</v>
      </c>
      <c r="R58" s="674">
        <f t="shared" si="15"/>
        <v>304</v>
      </c>
      <c r="S58" s="535">
        <f t="shared" si="15"/>
        <v>304</v>
      </c>
      <c r="T58" s="536">
        <f t="shared" si="15"/>
        <v>0</v>
      </c>
    </row>
    <row r="59" spans="1:20" ht="51" x14ac:dyDescent="0.25">
      <c r="A59" s="549" t="s">
        <v>66</v>
      </c>
      <c r="B59" s="550" t="s">
        <v>67</v>
      </c>
      <c r="C59" s="551">
        <v>0</v>
      </c>
      <c r="D59" s="551">
        <v>1</v>
      </c>
      <c r="E59" s="551">
        <v>4</v>
      </c>
      <c r="F59" s="552">
        <v>1269</v>
      </c>
      <c r="G59" s="552">
        <v>315</v>
      </c>
      <c r="H59" s="552">
        <v>630</v>
      </c>
      <c r="I59" s="552">
        <v>294</v>
      </c>
      <c r="J59" s="552">
        <v>296</v>
      </c>
      <c r="K59" s="552">
        <v>40</v>
      </c>
      <c r="L59" s="552">
        <v>324</v>
      </c>
      <c r="M59" s="552">
        <v>0</v>
      </c>
      <c r="N59" s="552">
        <v>0</v>
      </c>
      <c r="O59" s="639">
        <v>32</v>
      </c>
      <c r="P59" s="639">
        <v>168</v>
      </c>
      <c r="Q59" s="671">
        <v>238</v>
      </c>
      <c r="R59" s="671">
        <v>92</v>
      </c>
      <c r="S59" s="552">
        <v>100</v>
      </c>
      <c r="T59" s="552"/>
    </row>
    <row r="60" spans="1:20" ht="25.5" customHeight="1" x14ac:dyDescent="0.25">
      <c r="A60" s="485" t="s">
        <v>293</v>
      </c>
      <c r="B60" s="490" t="s">
        <v>317</v>
      </c>
      <c r="C60" s="472"/>
      <c r="D60" s="472"/>
      <c r="E60" s="472">
        <v>7</v>
      </c>
      <c r="F60" s="471"/>
      <c r="G60" s="471"/>
      <c r="H60" s="471"/>
      <c r="I60" s="471"/>
      <c r="J60" s="471"/>
      <c r="K60" s="471"/>
      <c r="L60" s="471"/>
      <c r="M60" s="471"/>
      <c r="N60" s="471"/>
      <c r="O60" s="640"/>
      <c r="P60" s="640"/>
      <c r="Q60" s="672"/>
      <c r="R60" s="672"/>
      <c r="S60" s="471"/>
      <c r="T60" s="494"/>
    </row>
    <row r="61" spans="1:20" ht="70.5" customHeight="1" x14ac:dyDescent="0.25">
      <c r="A61" s="488" t="s">
        <v>68</v>
      </c>
      <c r="B61" s="486" t="s">
        <v>299</v>
      </c>
      <c r="C61" s="478"/>
      <c r="D61" s="478"/>
      <c r="E61" s="478">
        <v>5</v>
      </c>
      <c r="F61" s="487">
        <v>294</v>
      </c>
      <c r="G61" s="487">
        <v>98</v>
      </c>
      <c r="H61" s="487">
        <v>196</v>
      </c>
      <c r="I61" s="487">
        <v>67</v>
      </c>
      <c r="J61" s="487">
        <v>109</v>
      </c>
      <c r="K61" s="487"/>
      <c r="L61" s="487"/>
      <c r="M61" s="487"/>
      <c r="N61" s="487"/>
      <c r="O61" s="640">
        <v>32</v>
      </c>
      <c r="P61" s="640">
        <v>68</v>
      </c>
      <c r="Q61" s="672">
        <v>96</v>
      </c>
      <c r="R61" s="672">
        <v>0</v>
      </c>
      <c r="S61" s="487">
        <v>0</v>
      </c>
      <c r="T61" s="487">
        <v>0</v>
      </c>
    </row>
    <row r="62" spans="1:20" ht="32.25" customHeight="1" x14ac:dyDescent="0.25">
      <c r="A62" s="488" t="s">
        <v>69</v>
      </c>
      <c r="B62" s="486" t="s">
        <v>194</v>
      </c>
      <c r="C62" s="478"/>
      <c r="D62" s="478"/>
      <c r="E62" s="478">
        <v>7</v>
      </c>
      <c r="F62" s="487">
        <v>516</v>
      </c>
      <c r="G62" s="487">
        <v>172</v>
      </c>
      <c r="H62" s="487">
        <v>344</v>
      </c>
      <c r="I62" s="487">
        <v>182</v>
      </c>
      <c r="J62" s="487">
        <v>142</v>
      </c>
      <c r="K62" s="487">
        <v>40</v>
      </c>
      <c r="L62" s="487"/>
      <c r="M62" s="487"/>
      <c r="N62" s="487"/>
      <c r="O62" s="640">
        <v>0</v>
      </c>
      <c r="P62" s="640">
        <v>100</v>
      </c>
      <c r="Q62" s="672">
        <v>52</v>
      </c>
      <c r="R62" s="672">
        <v>92</v>
      </c>
      <c r="S62" s="487">
        <v>100</v>
      </c>
      <c r="T62" s="487">
        <v>0</v>
      </c>
    </row>
    <row r="63" spans="1:20" x14ac:dyDescent="0.25">
      <c r="A63" s="488" t="s">
        <v>70</v>
      </c>
      <c r="B63" s="486" t="s">
        <v>71</v>
      </c>
      <c r="C63" s="478"/>
      <c r="D63" s="478"/>
      <c r="E63" s="478">
        <v>5</v>
      </c>
      <c r="F63" s="487">
        <v>135</v>
      </c>
      <c r="G63" s="487">
        <v>45</v>
      </c>
      <c r="H63" s="487">
        <v>90</v>
      </c>
      <c r="I63" s="487">
        <f t="shared" ref="I63:I86" si="16">H63-J63</f>
        <v>45</v>
      </c>
      <c r="J63" s="487">
        <v>45</v>
      </c>
      <c r="K63" s="487"/>
      <c r="L63" s="487"/>
      <c r="M63" s="487"/>
      <c r="N63" s="487"/>
      <c r="O63" s="640">
        <v>0</v>
      </c>
      <c r="P63" s="640">
        <v>0</v>
      </c>
      <c r="Q63" s="672">
        <v>90</v>
      </c>
      <c r="R63" s="672">
        <v>0</v>
      </c>
      <c r="S63" s="487">
        <v>0</v>
      </c>
      <c r="T63" s="487">
        <v>0</v>
      </c>
    </row>
    <row r="64" spans="1:20" x14ac:dyDescent="0.25">
      <c r="A64" s="488" t="s">
        <v>331</v>
      </c>
      <c r="B64" s="486" t="s">
        <v>332</v>
      </c>
      <c r="C64" s="478"/>
      <c r="D64" s="952" t="s">
        <v>337</v>
      </c>
      <c r="E64" s="478"/>
      <c r="F64" s="487"/>
      <c r="G64" s="487"/>
      <c r="H64" s="487"/>
      <c r="I64" s="487"/>
      <c r="J64" s="487"/>
      <c r="K64" s="487"/>
      <c r="L64" s="487"/>
      <c r="M64" s="487"/>
      <c r="N64" s="487"/>
      <c r="O64" s="640"/>
      <c r="P64" s="640"/>
      <c r="Q64" s="672"/>
      <c r="R64" s="672"/>
      <c r="S64" s="487">
        <v>36</v>
      </c>
      <c r="T64" s="487">
        <v>0</v>
      </c>
    </row>
    <row r="65" spans="1:20" x14ac:dyDescent="0.25">
      <c r="A65" s="488" t="s">
        <v>72</v>
      </c>
      <c r="B65" s="486" t="s">
        <v>333</v>
      </c>
      <c r="C65" s="478"/>
      <c r="D65" s="953"/>
      <c r="E65" s="478"/>
      <c r="F65" s="487">
        <v>324</v>
      </c>
      <c r="G65" s="487"/>
      <c r="H65" s="487"/>
      <c r="I65" s="487">
        <f t="shared" si="16"/>
        <v>0</v>
      </c>
      <c r="J65" s="487"/>
      <c r="K65" s="487"/>
      <c r="L65" s="487">
        <v>324</v>
      </c>
      <c r="M65" s="487"/>
      <c r="N65" s="487"/>
      <c r="O65" s="640">
        <v>0</v>
      </c>
      <c r="P65" s="640">
        <v>0</v>
      </c>
      <c r="Q65" s="672">
        <v>0</v>
      </c>
      <c r="R65" s="672">
        <v>0</v>
      </c>
      <c r="S65" s="487">
        <v>288</v>
      </c>
      <c r="T65" s="487">
        <v>0</v>
      </c>
    </row>
    <row r="66" spans="1:20" ht="38.25" x14ac:dyDescent="0.25">
      <c r="A66" s="491" t="s">
        <v>73</v>
      </c>
      <c r="B66" s="492" t="s">
        <v>74</v>
      </c>
      <c r="C66" s="493">
        <v>0</v>
      </c>
      <c r="D66" s="493">
        <v>4</v>
      </c>
      <c r="E66" s="493">
        <v>2</v>
      </c>
      <c r="F66" s="494">
        <v>759</v>
      </c>
      <c r="G66" s="494">
        <v>193</v>
      </c>
      <c r="H66" s="494">
        <v>386</v>
      </c>
      <c r="I66" s="494">
        <f t="shared" si="16"/>
        <v>194</v>
      </c>
      <c r="J66" s="494">
        <v>192</v>
      </c>
      <c r="K66" s="494"/>
      <c r="L66" s="494">
        <v>180</v>
      </c>
      <c r="M66" s="494">
        <v>0</v>
      </c>
      <c r="N66" s="494">
        <v>0</v>
      </c>
      <c r="O66" s="640">
        <v>0</v>
      </c>
      <c r="P66" s="640">
        <v>0</v>
      </c>
      <c r="Q66" s="672">
        <v>80</v>
      </c>
      <c r="R66" s="672">
        <v>102</v>
      </c>
      <c r="S66" s="494">
        <v>204</v>
      </c>
      <c r="T66" s="494">
        <v>0</v>
      </c>
    </row>
    <row r="67" spans="1:20" x14ac:dyDescent="0.25">
      <c r="A67" s="485" t="s">
        <v>293</v>
      </c>
      <c r="B67" s="490" t="s">
        <v>317</v>
      </c>
      <c r="C67" s="472"/>
      <c r="D67" s="472"/>
      <c r="E67" s="472">
        <v>8</v>
      </c>
      <c r="F67" s="471"/>
      <c r="G67" s="471"/>
      <c r="H67" s="471"/>
      <c r="I67" s="471"/>
      <c r="J67" s="471"/>
      <c r="K67" s="471"/>
      <c r="L67" s="471"/>
      <c r="M67" s="471"/>
      <c r="N67" s="471"/>
      <c r="O67" s="640"/>
      <c r="P67" s="640"/>
      <c r="Q67" s="672"/>
      <c r="R67" s="672"/>
      <c r="S67" s="471"/>
      <c r="T67" s="471"/>
    </row>
    <row r="68" spans="1:20" ht="36.75" customHeight="1" x14ac:dyDescent="0.25">
      <c r="A68" s="488" t="s">
        <v>75</v>
      </c>
      <c r="B68" s="495" t="s">
        <v>297</v>
      </c>
      <c r="C68" s="478"/>
      <c r="D68" s="478">
        <v>8</v>
      </c>
      <c r="E68" s="478"/>
      <c r="F68" s="487">
        <v>156</v>
      </c>
      <c r="G68" s="487">
        <v>52</v>
      </c>
      <c r="H68" s="487">
        <v>104</v>
      </c>
      <c r="I68" s="487">
        <f t="shared" si="16"/>
        <v>48</v>
      </c>
      <c r="J68" s="487">
        <v>56</v>
      </c>
      <c r="K68" s="487"/>
      <c r="L68" s="487"/>
      <c r="M68" s="487"/>
      <c r="N68" s="487"/>
      <c r="O68" s="640">
        <v>0</v>
      </c>
      <c r="P68" s="640">
        <v>0</v>
      </c>
      <c r="Q68" s="672">
        <v>0</v>
      </c>
      <c r="R68" s="672">
        <v>0</v>
      </c>
      <c r="S68" s="487">
        <v>72</v>
      </c>
      <c r="T68" s="487">
        <v>32</v>
      </c>
    </row>
    <row r="69" spans="1:20" ht="46.5" customHeight="1" x14ac:dyDescent="0.25">
      <c r="A69" s="488" t="s">
        <v>77</v>
      </c>
      <c r="B69" s="486" t="s">
        <v>226</v>
      </c>
      <c r="C69" s="478"/>
      <c r="D69" s="478">
        <v>8</v>
      </c>
      <c r="E69" s="478"/>
      <c r="F69" s="487">
        <v>351</v>
      </c>
      <c r="G69" s="487">
        <v>117</v>
      </c>
      <c r="H69" s="487">
        <v>234</v>
      </c>
      <c r="I69" s="487">
        <f t="shared" si="16"/>
        <v>108</v>
      </c>
      <c r="J69" s="487">
        <v>126</v>
      </c>
      <c r="K69" s="487"/>
      <c r="L69" s="487"/>
      <c r="M69" s="487"/>
      <c r="N69" s="487"/>
      <c r="O69" s="640">
        <v>0</v>
      </c>
      <c r="P69" s="640">
        <v>0</v>
      </c>
      <c r="Q69" s="672">
        <v>80</v>
      </c>
      <c r="R69" s="672">
        <v>54</v>
      </c>
      <c r="S69" s="487">
        <v>52</v>
      </c>
      <c r="T69" s="487">
        <v>48</v>
      </c>
    </row>
    <row r="70" spans="1:20" ht="25.5" x14ac:dyDescent="0.25">
      <c r="A70" s="488" t="s">
        <v>78</v>
      </c>
      <c r="B70" s="486" t="s">
        <v>79</v>
      </c>
      <c r="C70" s="478"/>
      <c r="D70" s="478">
        <v>6</v>
      </c>
      <c r="E70" s="478"/>
      <c r="F70" s="487">
        <v>72</v>
      </c>
      <c r="G70" s="487">
        <v>24</v>
      </c>
      <c r="H70" s="487">
        <v>48</v>
      </c>
      <c r="I70" s="487">
        <f t="shared" si="16"/>
        <v>38</v>
      </c>
      <c r="J70" s="487">
        <v>10</v>
      </c>
      <c r="K70" s="487"/>
      <c r="L70" s="487"/>
      <c r="M70" s="487"/>
      <c r="N70" s="487"/>
      <c r="O70" s="640">
        <v>0</v>
      </c>
      <c r="P70" s="640">
        <v>0</v>
      </c>
      <c r="Q70" s="672">
        <v>0</v>
      </c>
      <c r="R70" s="672">
        <v>48</v>
      </c>
      <c r="S70" s="487">
        <v>0</v>
      </c>
      <c r="T70" s="487">
        <v>0</v>
      </c>
    </row>
    <row r="71" spans="1:20" x14ac:dyDescent="0.25">
      <c r="A71" s="488" t="s">
        <v>80</v>
      </c>
      <c r="B71" s="486" t="s">
        <v>334</v>
      </c>
      <c r="C71" s="478"/>
      <c r="D71" s="478">
        <v>8</v>
      </c>
      <c r="E71" s="478"/>
      <c r="F71" s="487">
        <v>72</v>
      </c>
      <c r="G71" s="487"/>
      <c r="H71" s="487"/>
      <c r="I71" s="487">
        <f t="shared" si="16"/>
        <v>0</v>
      </c>
      <c r="J71" s="487"/>
      <c r="K71" s="487"/>
      <c r="L71" s="487">
        <v>72</v>
      </c>
      <c r="M71" s="487"/>
      <c r="N71" s="487"/>
      <c r="O71" s="640">
        <v>0</v>
      </c>
      <c r="P71" s="640">
        <v>0</v>
      </c>
      <c r="Q71" s="672">
        <v>0</v>
      </c>
      <c r="R71" s="672">
        <v>0</v>
      </c>
      <c r="S71" s="487">
        <v>0</v>
      </c>
      <c r="T71" s="487">
        <v>72</v>
      </c>
    </row>
    <row r="72" spans="1:20" x14ac:dyDescent="0.25">
      <c r="A72" s="488" t="s">
        <v>81</v>
      </c>
      <c r="B72" s="486" t="s">
        <v>335</v>
      </c>
      <c r="C72" s="478"/>
      <c r="D72" s="478">
        <v>8</v>
      </c>
      <c r="E72" s="478"/>
      <c r="F72" s="487">
        <v>108</v>
      </c>
      <c r="G72" s="487"/>
      <c r="H72" s="487"/>
      <c r="I72" s="487">
        <f t="shared" si="16"/>
        <v>0</v>
      </c>
      <c r="J72" s="487"/>
      <c r="K72" s="487"/>
      <c r="L72" s="487">
        <v>108</v>
      </c>
      <c r="M72" s="487"/>
      <c r="N72" s="487"/>
      <c r="O72" s="640">
        <v>0</v>
      </c>
      <c r="P72" s="640">
        <v>0</v>
      </c>
      <c r="Q72" s="672">
        <v>0</v>
      </c>
      <c r="R72" s="672">
        <v>0</v>
      </c>
      <c r="S72" s="487">
        <v>0</v>
      </c>
      <c r="T72" s="487">
        <v>108</v>
      </c>
    </row>
    <row r="73" spans="1:20" ht="70.5" customHeight="1" x14ac:dyDescent="0.25">
      <c r="A73" s="491" t="s">
        <v>82</v>
      </c>
      <c r="B73" s="492" t="s">
        <v>83</v>
      </c>
      <c r="C73" s="493">
        <v>0</v>
      </c>
      <c r="D73" s="493">
        <v>3</v>
      </c>
      <c r="E73" s="493">
        <v>2</v>
      </c>
      <c r="F73" s="494">
        <v>459</v>
      </c>
      <c r="G73" s="494">
        <v>105</v>
      </c>
      <c r="H73" s="494">
        <v>210</v>
      </c>
      <c r="I73" s="494">
        <f t="shared" si="16"/>
        <v>102</v>
      </c>
      <c r="J73" s="494">
        <v>108</v>
      </c>
      <c r="K73" s="494">
        <v>0</v>
      </c>
      <c r="L73" s="494">
        <v>144</v>
      </c>
      <c r="M73" s="494">
        <v>0</v>
      </c>
      <c r="N73" s="494">
        <v>0</v>
      </c>
      <c r="O73" s="640">
        <v>80</v>
      </c>
      <c r="P73" s="640">
        <v>72</v>
      </c>
      <c r="Q73" s="672">
        <v>58</v>
      </c>
      <c r="R73" s="672">
        <v>0</v>
      </c>
      <c r="S73" s="494">
        <v>0</v>
      </c>
      <c r="T73" s="494">
        <v>0</v>
      </c>
    </row>
    <row r="74" spans="1:20" ht="26.25" customHeight="1" x14ac:dyDescent="0.25">
      <c r="A74" s="485" t="s">
        <v>294</v>
      </c>
      <c r="B74" s="490" t="s">
        <v>317</v>
      </c>
      <c r="C74" s="472"/>
      <c r="D74" s="472"/>
      <c r="E74" s="472">
        <v>6</v>
      </c>
      <c r="F74" s="471"/>
      <c r="G74" s="471"/>
      <c r="H74" s="471"/>
      <c r="I74" s="471"/>
      <c r="J74" s="471"/>
      <c r="K74" s="471"/>
      <c r="L74" s="471"/>
      <c r="M74" s="471"/>
      <c r="N74" s="471"/>
      <c r="O74" s="640"/>
      <c r="P74" s="640"/>
      <c r="Q74" s="672"/>
      <c r="R74" s="672"/>
      <c r="S74" s="471"/>
      <c r="T74" s="471"/>
    </row>
    <row r="75" spans="1:20" ht="25.5" x14ac:dyDescent="0.25">
      <c r="A75" s="488" t="s">
        <v>84</v>
      </c>
      <c r="B75" s="486" t="s">
        <v>85</v>
      </c>
      <c r="C75" s="478"/>
      <c r="D75" s="478">
        <v>5</v>
      </c>
      <c r="E75" s="478">
        <v>3</v>
      </c>
      <c r="F75" s="487">
        <v>315</v>
      </c>
      <c r="G75" s="487">
        <v>105</v>
      </c>
      <c r="H75" s="487">
        <v>210</v>
      </c>
      <c r="I75" s="487">
        <f t="shared" si="16"/>
        <v>102</v>
      </c>
      <c r="J75" s="487">
        <v>108</v>
      </c>
      <c r="K75" s="487"/>
      <c r="L75" s="487"/>
      <c r="M75" s="487"/>
      <c r="N75" s="487"/>
      <c r="O75" s="640">
        <v>80</v>
      </c>
      <c r="P75" s="640">
        <v>72</v>
      </c>
      <c r="Q75" s="672">
        <v>58</v>
      </c>
      <c r="R75" s="672">
        <v>0</v>
      </c>
      <c r="S75" s="487">
        <v>0</v>
      </c>
      <c r="T75" s="487">
        <v>0</v>
      </c>
    </row>
    <row r="76" spans="1:20" x14ac:dyDescent="0.25">
      <c r="A76" s="488" t="s">
        <v>86</v>
      </c>
      <c r="B76" s="486" t="s">
        <v>290</v>
      </c>
      <c r="C76" s="478"/>
      <c r="D76" s="478"/>
      <c r="E76" s="478"/>
      <c r="F76" s="487"/>
      <c r="G76" s="487"/>
      <c r="H76" s="487"/>
      <c r="I76" s="487">
        <f t="shared" si="16"/>
        <v>0</v>
      </c>
      <c r="J76" s="487"/>
      <c r="K76" s="487"/>
      <c r="L76" s="487"/>
      <c r="M76" s="487"/>
      <c r="N76" s="487"/>
      <c r="O76" s="640">
        <v>0</v>
      </c>
      <c r="P76" s="640">
        <v>0</v>
      </c>
      <c r="Q76" s="672">
        <v>0</v>
      </c>
      <c r="R76" s="672"/>
      <c r="S76" s="487">
        <v>0</v>
      </c>
      <c r="T76" s="487">
        <v>0</v>
      </c>
    </row>
    <row r="77" spans="1:20" s="631" customFormat="1" x14ac:dyDescent="0.25">
      <c r="A77" s="627" t="s">
        <v>87</v>
      </c>
      <c r="B77" s="628" t="s">
        <v>291</v>
      </c>
      <c r="C77" s="629"/>
      <c r="D77" s="629">
        <v>6</v>
      </c>
      <c r="E77" s="629"/>
      <c r="F77" s="630">
        <v>144</v>
      </c>
      <c r="G77" s="630"/>
      <c r="H77" s="630"/>
      <c r="I77" s="630">
        <f t="shared" si="16"/>
        <v>0</v>
      </c>
      <c r="J77" s="630"/>
      <c r="K77" s="630"/>
      <c r="L77" s="630">
        <v>144</v>
      </c>
      <c r="M77" s="630"/>
      <c r="N77" s="630"/>
      <c r="O77" s="630">
        <v>0</v>
      </c>
      <c r="P77" s="630">
        <v>0</v>
      </c>
      <c r="Q77" s="630">
        <v>0</v>
      </c>
      <c r="R77" s="630">
        <v>144</v>
      </c>
      <c r="S77" s="630">
        <v>0</v>
      </c>
      <c r="T77" s="630">
        <v>0</v>
      </c>
    </row>
    <row r="78" spans="1:20" ht="48" customHeight="1" x14ac:dyDescent="0.25">
      <c r="A78" s="491" t="s">
        <v>88</v>
      </c>
      <c r="B78" s="492" t="s">
        <v>89</v>
      </c>
      <c r="C78" s="493">
        <v>0</v>
      </c>
      <c r="D78" s="493">
        <v>3</v>
      </c>
      <c r="E78" s="493">
        <v>1</v>
      </c>
      <c r="F78" s="494">
        <v>408</v>
      </c>
      <c r="G78" s="494">
        <v>76</v>
      </c>
      <c r="H78" s="494">
        <v>152</v>
      </c>
      <c r="I78" s="494">
        <f t="shared" si="16"/>
        <v>42</v>
      </c>
      <c r="J78" s="494">
        <v>110</v>
      </c>
      <c r="K78" s="494">
        <v>0</v>
      </c>
      <c r="L78" s="494">
        <v>180</v>
      </c>
      <c r="M78" s="494">
        <v>0</v>
      </c>
      <c r="N78" s="494">
        <v>0</v>
      </c>
      <c r="O78" s="640">
        <v>108</v>
      </c>
      <c r="P78" s="640">
        <v>44</v>
      </c>
      <c r="Q78" s="672">
        <v>0</v>
      </c>
      <c r="R78" s="672">
        <v>0</v>
      </c>
      <c r="S78" s="494">
        <v>0</v>
      </c>
      <c r="T78" s="494">
        <v>0</v>
      </c>
    </row>
    <row r="79" spans="1:20" x14ac:dyDescent="0.25">
      <c r="A79" s="485" t="s">
        <v>319</v>
      </c>
      <c r="B79" s="490" t="s">
        <v>318</v>
      </c>
      <c r="C79" s="472"/>
      <c r="D79" s="472"/>
      <c r="E79" s="472">
        <v>4</v>
      </c>
      <c r="F79" s="471"/>
      <c r="G79" s="471"/>
      <c r="H79" s="471"/>
      <c r="I79" s="471"/>
      <c r="J79" s="471"/>
      <c r="K79" s="471"/>
      <c r="L79" s="471"/>
      <c r="M79" s="471"/>
      <c r="N79" s="471"/>
      <c r="O79" s="640"/>
      <c r="P79" s="640"/>
      <c r="Q79" s="672"/>
      <c r="R79" s="672"/>
      <c r="S79" s="471"/>
      <c r="T79" s="471"/>
    </row>
    <row r="80" spans="1:20" s="631" customFormat="1" x14ac:dyDescent="0.25">
      <c r="A80" s="627" t="s">
        <v>90</v>
      </c>
      <c r="B80" s="628" t="s">
        <v>91</v>
      </c>
      <c r="C80" s="629"/>
      <c r="D80" s="629">
        <v>3</v>
      </c>
      <c r="E80" s="629"/>
      <c r="F80" s="630">
        <v>102</v>
      </c>
      <c r="G80" s="630">
        <v>34</v>
      </c>
      <c r="H80" s="630">
        <v>68</v>
      </c>
      <c r="I80" s="630">
        <f t="shared" si="16"/>
        <v>0</v>
      </c>
      <c r="J80" s="632">
        <v>68</v>
      </c>
      <c r="K80" s="632">
        <v>0</v>
      </c>
      <c r="L80" s="632"/>
      <c r="M80" s="632"/>
      <c r="N80" s="632"/>
      <c r="O80" s="650">
        <v>68</v>
      </c>
      <c r="P80" s="650">
        <v>0</v>
      </c>
      <c r="Q80" s="682">
        <v>0</v>
      </c>
      <c r="R80" s="672">
        <v>0</v>
      </c>
      <c r="S80" s="630">
        <v>0</v>
      </c>
      <c r="T80" s="630">
        <v>0</v>
      </c>
    </row>
    <row r="81" spans="1:20" x14ac:dyDescent="0.25">
      <c r="A81" s="488" t="s">
        <v>92</v>
      </c>
      <c r="B81" s="486" t="s">
        <v>93</v>
      </c>
      <c r="C81" s="478"/>
      <c r="D81" s="478">
        <v>4</v>
      </c>
      <c r="E81" s="478"/>
      <c r="F81" s="487">
        <v>126</v>
      </c>
      <c r="G81" s="487">
        <v>42</v>
      </c>
      <c r="H81" s="487">
        <v>84</v>
      </c>
      <c r="I81" s="487">
        <f t="shared" si="16"/>
        <v>42</v>
      </c>
      <c r="J81" s="489">
        <v>42</v>
      </c>
      <c r="K81" s="489">
        <v>0</v>
      </c>
      <c r="L81" s="489"/>
      <c r="M81" s="489"/>
      <c r="N81" s="489"/>
      <c r="O81" s="650">
        <v>40</v>
      </c>
      <c r="P81" s="650">
        <v>44</v>
      </c>
      <c r="Q81" s="682">
        <v>0</v>
      </c>
      <c r="R81" s="672">
        <v>0</v>
      </c>
      <c r="S81" s="487">
        <v>0</v>
      </c>
      <c r="T81" s="487">
        <v>0</v>
      </c>
    </row>
    <row r="82" spans="1:20" x14ac:dyDescent="0.25">
      <c r="A82" s="488" t="s">
        <v>94</v>
      </c>
      <c r="B82" s="486" t="s">
        <v>290</v>
      </c>
      <c r="C82" s="478"/>
      <c r="D82" s="478">
        <v>4</v>
      </c>
      <c r="E82" s="478"/>
      <c r="F82" s="487">
        <v>180</v>
      </c>
      <c r="G82" s="487"/>
      <c r="H82" s="487"/>
      <c r="I82" s="487">
        <f t="shared" si="16"/>
        <v>0</v>
      </c>
      <c r="J82" s="487"/>
      <c r="K82" s="487"/>
      <c r="L82" s="487">
        <v>180</v>
      </c>
      <c r="M82" s="487"/>
      <c r="N82" s="487"/>
      <c r="O82" s="640">
        <v>36</v>
      </c>
      <c r="P82" s="640">
        <v>144</v>
      </c>
      <c r="Q82" s="672">
        <v>0</v>
      </c>
      <c r="R82" s="672">
        <v>0</v>
      </c>
      <c r="S82" s="487">
        <v>0</v>
      </c>
      <c r="T82" s="487"/>
    </row>
    <row r="83" spans="1:20" ht="59.25" customHeight="1" x14ac:dyDescent="0.25">
      <c r="A83" s="491" t="s">
        <v>95</v>
      </c>
      <c r="B83" s="492" t="s">
        <v>96</v>
      </c>
      <c r="C83" s="493">
        <v>0</v>
      </c>
      <c r="D83" s="493">
        <v>1</v>
      </c>
      <c r="E83" s="493">
        <v>1</v>
      </c>
      <c r="F83" s="494">
        <v>237</v>
      </c>
      <c r="G83" s="494">
        <v>55</v>
      </c>
      <c r="H83" s="494">
        <v>110</v>
      </c>
      <c r="I83" s="494">
        <f t="shared" si="16"/>
        <v>68</v>
      </c>
      <c r="J83" s="494">
        <v>42</v>
      </c>
      <c r="K83" s="494">
        <v>0</v>
      </c>
      <c r="L83" s="494">
        <v>72</v>
      </c>
      <c r="M83" s="494">
        <v>0</v>
      </c>
      <c r="N83" s="494">
        <v>0</v>
      </c>
      <c r="O83" s="640">
        <v>0</v>
      </c>
      <c r="P83" s="640">
        <v>0</v>
      </c>
      <c r="Q83" s="672">
        <v>0</v>
      </c>
      <c r="R83" s="672">
        <v>110</v>
      </c>
      <c r="S83" s="494">
        <v>0</v>
      </c>
      <c r="T83" s="494">
        <v>0</v>
      </c>
    </row>
    <row r="84" spans="1:20" x14ac:dyDescent="0.25">
      <c r="A84" s="485" t="s">
        <v>320</v>
      </c>
      <c r="B84" s="490" t="s">
        <v>318</v>
      </c>
      <c r="C84" s="472"/>
      <c r="D84" s="472"/>
      <c r="E84" s="472">
        <v>6</v>
      </c>
      <c r="F84" s="471"/>
      <c r="G84" s="471"/>
      <c r="H84" s="471"/>
      <c r="I84" s="471"/>
      <c r="J84" s="471"/>
      <c r="K84" s="471"/>
      <c r="L84" s="471"/>
      <c r="M84" s="471"/>
      <c r="N84" s="471"/>
      <c r="O84" s="640"/>
      <c r="P84" s="640"/>
      <c r="Q84" s="672"/>
      <c r="R84" s="672"/>
      <c r="S84" s="471"/>
      <c r="T84" s="471"/>
    </row>
    <row r="85" spans="1:20" ht="28.5" customHeight="1" x14ac:dyDescent="0.25">
      <c r="A85" s="485" t="s">
        <v>97</v>
      </c>
      <c r="B85" s="490" t="s">
        <v>98</v>
      </c>
      <c r="C85" s="478"/>
      <c r="D85" s="478">
        <v>6</v>
      </c>
      <c r="E85" s="478"/>
      <c r="F85" s="487">
        <v>165</v>
      </c>
      <c r="G85" s="487">
        <v>55</v>
      </c>
      <c r="H85" s="487">
        <v>110</v>
      </c>
      <c r="I85" s="487">
        <f t="shared" si="16"/>
        <v>68</v>
      </c>
      <c r="J85" s="489">
        <v>42</v>
      </c>
      <c r="K85" s="489">
        <v>0</v>
      </c>
      <c r="L85" s="489"/>
      <c r="M85" s="489"/>
      <c r="N85" s="489"/>
      <c r="O85" s="650">
        <v>0</v>
      </c>
      <c r="P85" s="650">
        <v>0</v>
      </c>
      <c r="Q85" s="682">
        <v>0</v>
      </c>
      <c r="R85" s="672">
        <v>110</v>
      </c>
      <c r="S85" s="487">
        <v>0</v>
      </c>
      <c r="T85" s="487">
        <v>0</v>
      </c>
    </row>
    <row r="86" spans="1:20" ht="15.75" thickBot="1" x14ac:dyDescent="0.3">
      <c r="A86" s="543" t="s">
        <v>117</v>
      </c>
      <c r="B86" s="538" t="s">
        <v>290</v>
      </c>
      <c r="C86" s="539"/>
      <c r="D86" s="539">
        <v>6</v>
      </c>
      <c r="E86" s="539"/>
      <c r="F86" s="540">
        <v>72</v>
      </c>
      <c r="G86" s="540"/>
      <c r="H86" s="540"/>
      <c r="I86" s="540">
        <f t="shared" si="16"/>
        <v>0</v>
      </c>
      <c r="J86" s="553"/>
      <c r="K86" s="553"/>
      <c r="L86" s="540">
        <v>72</v>
      </c>
      <c r="M86" s="553"/>
      <c r="N86" s="553"/>
      <c r="O86" s="651"/>
      <c r="P86" s="651"/>
      <c r="Q86" s="683"/>
      <c r="R86" s="673">
        <v>72</v>
      </c>
      <c r="S86" s="540"/>
      <c r="T86" s="540"/>
    </row>
    <row r="87" spans="1:20" ht="18" customHeight="1" thickBot="1" x14ac:dyDescent="0.3">
      <c r="A87" s="554" t="s">
        <v>102</v>
      </c>
      <c r="B87" s="555" t="s">
        <v>103</v>
      </c>
      <c r="C87" s="534"/>
      <c r="D87" s="534"/>
      <c r="E87" s="534"/>
      <c r="F87" s="535">
        <v>144</v>
      </c>
      <c r="G87" s="535"/>
      <c r="H87" s="535"/>
      <c r="I87" s="535"/>
      <c r="J87" s="556"/>
      <c r="K87" s="556"/>
      <c r="L87" s="535">
        <v>144</v>
      </c>
      <c r="M87" s="556"/>
      <c r="N87" s="556"/>
      <c r="O87" s="652"/>
      <c r="P87" s="652"/>
      <c r="Q87" s="684"/>
      <c r="R87" s="674"/>
      <c r="S87" s="535"/>
      <c r="T87" s="536">
        <v>144</v>
      </c>
    </row>
    <row r="88" spans="1:20" ht="27" customHeight="1" thickBot="1" x14ac:dyDescent="0.3">
      <c r="A88" s="706" t="s">
        <v>100</v>
      </c>
      <c r="B88" s="707"/>
      <c r="C88" s="557">
        <v>4</v>
      </c>
      <c r="D88" s="557">
        <v>28</v>
      </c>
      <c r="E88" s="557">
        <v>15</v>
      </c>
      <c r="F88" s="558">
        <v>5580</v>
      </c>
      <c r="G88" s="558">
        <v>1512</v>
      </c>
      <c r="H88" s="558">
        <v>3024</v>
      </c>
      <c r="I88" s="558">
        <v>1184</v>
      </c>
      <c r="J88" s="558">
        <v>1800</v>
      </c>
      <c r="K88" s="558">
        <v>40</v>
      </c>
      <c r="L88" s="559">
        <v>1044</v>
      </c>
      <c r="M88" s="558">
        <v>0</v>
      </c>
      <c r="N88" s="558">
        <v>0</v>
      </c>
      <c r="O88" s="652">
        <v>576</v>
      </c>
      <c r="P88" s="652">
        <v>828</v>
      </c>
      <c r="Q88" s="684">
        <v>576</v>
      </c>
      <c r="R88" s="684">
        <v>864</v>
      </c>
      <c r="S88" s="558">
        <v>576</v>
      </c>
      <c r="T88" s="560">
        <v>648</v>
      </c>
    </row>
    <row r="89" spans="1:20" ht="25.5" customHeight="1" thickBot="1" x14ac:dyDescent="0.3">
      <c r="A89" s="561"/>
      <c r="B89" s="562" t="s">
        <v>292</v>
      </c>
      <c r="C89" s="562">
        <v>5</v>
      </c>
      <c r="D89" s="562">
        <v>38</v>
      </c>
      <c r="E89" s="562">
        <v>19</v>
      </c>
      <c r="F89" s="563">
        <v>7686</v>
      </c>
      <c r="G89" s="563">
        <v>2214</v>
      </c>
      <c r="H89" s="563">
        <v>4428</v>
      </c>
      <c r="I89" s="563">
        <v>1836</v>
      </c>
      <c r="J89" s="563">
        <v>2552</v>
      </c>
      <c r="K89" s="563">
        <v>40</v>
      </c>
      <c r="L89" s="563">
        <v>1044</v>
      </c>
      <c r="M89" s="563">
        <v>576</v>
      </c>
      <c r="N89" s="563">
        <v>828</v>
      </c>
      <c r="O89" s="652">
        <v>576</v>
      </c>
      <c r="P89" s="652">
        <v>828</v>
      </c>
      <c r="Q89" s="684">
        <v>576</v>
      </c>
      <c r="R89" s="684">
        <v>864</v>
      </c>
      <c r="S89" s="563">
        <v>576</v>
      </c>
      <c r="T89" s="564">
        <v>648</v>
      </c>
    </row>
    <row r="90" spans="1:20" ht="25.5" customHeight="1" thickBot="1" x14ac:dyDescent="0.3">
      <c r="A90" s="565"/>
      <c r="B90" s="566" t="s">
        <v>99</v>
      </c>
      <c r="C90" s="567"/>
      <c r="D90" s="567"/>
      <c r="E90" s="567"/>
      <c r="F90" s="568"/>
      <c r="G90" s="568"/>
      <c r="H90" s="568"/>
      <c r="I90" s="568"/>
      <c r="J90" s="569"/>
      <c r="K90" s="569"/>
      <c r="L90" s="569"/>
      <c r="M90" s="569">
        <f>(M58+M43+M40+M35+M13)/16</f>
        <v>36</v>
      </c>
      <c r="N90" s="569">
        <f>(N58+N43+N40+N35+N13)/23</f>
        <v>36</v>
      </c>
      <c r="O90" s="653">
        <f>(O58+O43+O40+O35+O13)/15</f>
        <v>36</v>
      </c>
      <c r="P90" s="653">
        <f>(P58+P43+P40+P35+P13)/19</f>
        <v>36</v>
      </c>
      <c r="Q90" s="685">
        <f>(Q58+Q43+Q40+Q35+Q13)/16</f>
        <v>36</v>
      </c>
      <c r="R90" s="685">
        <f>(R58+R43+R40+R35+R13)/18</f>
        <v>36</v>
      </c>
      <c r="S90" s="569">
        <f>(S58+S43+S40+S35+S13)/16</f>
        <v>34</v>
      </c>
      <c r="T90" s="569">
        <v>36</v>
      </c>
    </row>
    <row r="91" spans="1:20" ht="28.5" customHeight="1" thickBot="1" x14ac:dyDescent="0.3">
      <c r="A91" s="570" t="s">
        <v>104</v>
      </c>
      <c r="B91" s="571" t="s">
        <v>105</v>
      </c>
      <c r="C91" s="572"/>
      <c r="D91" s="572"/>
      <c r="E91" s="572"/>
      <c r="F91" s="573" t="s">
        <v>272</v>
      </c>
      <c r="G91" s="574"/>
      <c r="H91" s="573">
        <v>216</v>
      </c>
      <c r="I91" s="573"/>
      <c r="J91" s="573">
        <v>216</v>
      </c>
      <c r="K91" s="573"/>
      <c r="L91" s="573"/>
      <c r="M91" s="573"/>
      <c r="N91" s="573"/>
      <c r="O91" s="642"/>
      <c r="P91" s="642"/>
      <c r="Q91" s="674"/>
      <c r="R91" s="674"/>
      <c r="S91" s="573"/>
      <c r="T91" s="575">
        <v>216</v>
      </c>
    </row>
    <row r="92" spans="1:20" ht="26.25" customHeight="1" thickBot="1" x14ac:dyDescent="0.3">
      <c r="A92" s="570" t="s">
        <v>270</v>
      </c>
      <c r="B92" s="571" t="s">
        <v>271</v>
      </c>
      <c r="C92" s="576"/>
      <c r="D92" s="576"/>
      <c r="E92" s="576"/>
      <c r="F92" s="573" t="s">
        <v>273</v>
      </c>
      <c r="G92" s="574"/>
      <c r="H92" s="573">
        <v>252</v>
      </c>
      <c r="I92" s="573"/>
      <c r="J92" s="573">
        <v>252</v>
      </c>
      <c r="K92" s="573"/>
      <c r="L92" s="573"/>
      <c r="M92" s="573">
        <v>36</v>
      </c>
      <c r="N92" s="573">
        <v>36</v>
      </c>
      <c r="O92" s="642">
        <v>36</v>
      </c>
      <c r="P92" s="642">
        <v>36</v>
      </c>
      <c r="Q92" s="674">
        <v>36</v>
      </c>
      <c r="R92" s="674">
        <v>36</v>
      </c>
      <c r="S92" s="573">
        <v>36</v>
      </c>
      <c r="T92" s="575">
        <v>0</v>
      </c>
    </row>
    <row r="93" spans="1:20" ht="19.5" customHeight="1" x14ac:dyDescent="0.3">
      <c r="A93" s="751" t="s">
        <v>106</v>
      </c>
      <c r="B93" s="751"/>
      <c r="C93" s="751"/>
      <c r="D93" s="751"/>
      <c r="E93" s="751"/>
      <c r="F93" s="752"/>
      <c r="G93" s="754"/>
      <c r="H93" s="729" t="s">
        <v>295</v>
      </c>
      <c r="I93" s="756"/>
      <c r="J93" s="756"/>
      <c r="K93" s="730"/>
      <c r="L93" s="582">
        <v>400</v>
      </c>
      <c r="M93" s="729">
        <v>100</v>
      </c>
      <c r="N93" s="730"/>
      <c r="O93" s="729">
        <v>100</v>
      </c>
      <c r="P93" s="730"/>
      <c r="Q93" s="731">
        <v>100</v>
      </c>
      <c r="R93" s="732"/>
      <c r="S93" s="733">
        <v>100</v>
      </c>
      <c r="T93" s="730"/>
    </row>
    <row r="94" spans="1:20" ht="18.75" customHeight="1" x14ac:dyDescent="0.25">
      <c r="A94" s="720" t="s">
        <v>107</v>
      </c>
      <c r="B94" s="720"/>
      <c r="C94" s="720"/>
      <c r="D94" s="720"/>
      <c r="E94" s="720"/>
      <c r="F94" s="753"/>
      <c r="G94" s="754"/>
      <c r="H94" s="717" t="s">
        <v>296</v>
      </c>
      <c r="I94" s="718"/>
      <c r="J94" s="718"/>
      <c r="K94" s="719"/>
      <c r="L94" s="583">
        <v>4428</v>
      </c>
      <c r="M94" s="585">
        <v>576</v>
      </c>
      <c r="N94" s="586">
        <v>828</v>
      </c>
      <c r="O94" s="654">
        <v>540</v>
      </c>
      <c r="P94" s="660">
        <v>684</v>
      </c>
      <c r="Q94" s="686">
        <v>576</v>
      </c>
      <c r="R94" s="687">
        <v>648</v>
      </c>
      <c r="S94" s="592">
        <v>288</v>
      </c>
      <c r="T94" s="577">
        <v>288</v>
      </c>
    </row>
    <row r="95" spans="1:20" x14ac:dyDescent="0.25">
      <c r="A95" s="757" t="s">
        <v>108</v>
      </c>
      <c r="B95" s="757"/>
      <c r="C95" s="757"/>
      <c r="D95" s="757"/>
      <c r="E95" s="757"/>
      <c r="F95" s="753"/>
      <c r="G95" s="754"/>
      <c r="H95" s="717" t="s">
        <v>109</v>
      </c>
      <c r="I95" s="718"/>
      <c r="J95" s="718"/>
      <c r="K95" s="719"/>
      <c r="L95" s="583">
        <v>324</v>
      </c>
      <c r="M95" s="585">
        <v>0</v>
      </c>
      <c r="N95" s="586">
        <v>0</v>
      </c>
      <c r="O95" s="654">
        <v>36</v>
      </c>
      <c r="P95" s="660">
        <v>144</v>
      </c>
      <c r="Q95" s="686">
        <v>0</v>
      </c>
      <c r="R95" s="687">
        <v>72</v>
      </c>
      <c r="S95" s="592">
        <v>36</v>
      </c>
      <c r="T95" s="577">
        <v>72</v>
      </c>
    </row>
    <row r="96" spans="1:20" ht="18.75" customHeight="1" x14ac:dyDescent="0.25">
      <c r="A96" s="720" t="s">
        <v>110</v>
      </c>
      <c r="B96" s="720"/>
      <c r="C96" s="720"/>
      <c r="D96" s="720"/>
      <c r="E96" s="720"/>
      <c r="F96" s="753"/>
      <c r="G96" s="754"/>
      <c r="H96" s="717" t="s">
        <v>111</v>
      </c>
      <c r="I96" s="718"/>
      <c r="J96" s="718"/>
      <c r="K96" s="719"/>
      <c r="L96" s="583">
        <v>504</v>
      </c>
      <c r="M96" s="585">
        <v>0</v>
      </c>
      <c r="N96" s="586">
        <v>0</v>
      </c>
      <c r="O96" s="654">
        <v>0</v>
      </c>
      <c r="P96" s="660">
        <v>0</v>
      </c>
      <c r="Q96" s="686">
        <v>0</v>
      </c>
      <c r="R96" s="687">
        <v>144</v>
      </c>
      <c r="S96" s="592">
        <v>288</v>
      </c>
      <c r="T96" s="577">
        <v>108</v>
      </c>
    </row>
    <row r="97" spans="1:20" ht="24.75" customHeight="1" x14ac:dyDescent="0.25">
      <c r="A97" s="720" t="s">
        <v>112</v>
      </c>
      <c r="B97" s="720"/>
      <c r="C97" s="720"/>
      <c r="D97" s="720"/>
      <c r="E97" s="720"/>
      <c r="F97" s="753"/>
      <c r="G97" s="755"/>
      <c r="H97" s="717" t="s">
        <v>113</v>
      </c>
      <c r="I97" s="718"/>
      <c r="J97" s="718"/>
      <c r="K97" s="719"/>
      <c r="L97" s="583">
        <v>144</v>
      </c>
      <c r="M97" s="585">
        <v>0</v>
      </c>
      <c r="N97" s="586">
        <v>0</v>
      </c>
      <c r="O97" s="654">
        <v>0</v>
      </c>
      <c r="P97" s="660">
        <v>0</v>
      </c>
      <c r="Q97" s="686">
        <v>0</v>
      </c>
      <c r="R97" s="687">
        <v>0</v>
      </c>
      <c r="S97" s="592">
        <v>0</v>
      </c>
      <c r="T97" s="577">
        <v>144</v>
      </c>
    </row>
    <row r="98" spans="1:20" x14ac:dyDescent="0.25">
      <c r="A98" s="761"/>
      <c r="B98" s="762"/>
      <c r="C98" s="762"/>
      <c r="D98" s="762"/>
      <c r="E98" s="762"/>
      <c r="F98" s="762"/>
      <c r="G98" s="762"/>
      <c r="H98" s="717" t="s">
        <v>114</v>
      </c>
      <c r="I98" s="718"/>
      <c r="J98" s="718"/>
      <c r="K98" s="719"/>
      <c r="L98" s="583">
        <v>19</v>
      </c>
      <c r="M98" s="587">
        <v>2</v>
      </c>
      <c r="N98" s="578">
        <v>2</v>
      </c>
      <c r="O98" s="655">
        <v>2</v>
      </c>
      <c r="P98" s="661">
        <v>3</v>
      </c>
      <c r="Q98" s="688">
        <v>2</v>
      </c>
      <c r="R98" s="689">
        <v>3</v>
      </c>
      <c r="S98" s="581">
        <v>2</v>
      </c>
      <c r="T98" s="578">
        <v>1</v>
      </c>
    </row>
    <row r="99" spans="1:20" x14ac:dyDescent="0.25">
      <c r="A99" s="761"/>
      <c r="B99" s="762"/>
      <c r="C99" s="762"/>
      <c r="D99" s="762"/>
      <c r="E99" s="762"/>
      <c r="F99" s="762"/>
      <c r="G99" s="762"/>
      <c r="H99" s="717" t="s">
        <v>115</v>
      </c>
      <c r="I99" s="718"/>
      <c r="J99" s="718"/>
      <c r="K99" s="719"/>
      <c r="L99" s="583">
        <v>37</v>
      </c>
      <c r="M99" s="588">
        <v>0</v>
      </c>
      <c r="N99" s="589" t="s">
        <v>310</v>
      </c>
      <c r="O99" s="656">
        <v>2</v>
      </c>
      <c r="P99" s="662">
        <v>6</v>
      </c>
      <c r="Q99" s="690">
        <v>2</v>
      </c>
      <c r="R99" s="691">
        <v>8</v>
      </c>
      <c r="S99" s="593">
        <v>1</v>
      </c>
      <c r="T99" s="579" t="s">
        <v>336</v>
      </c>
    </row>
    <row r="100" spans="1:20" ht="15.75" thickBot="1" x14ac:dyDescent="0.3">
      <c r="A100" s="761"/>
      <c r="B100" s="762"/>
      <c r="C100" s="762"/>
      <c r="D100" s="762"/>
      <c r="E100" s="762"/>
      <c r="F100" s="762"/>
      <c r="G100" s="762"/>
      <c r="H100" s="763" t="s">
        <v>116</v>
      </c>
      <c r="I100" s="764"/>
      <c r="J100" s="764"/>
      <c r="K100" s="765"/>
      <c r="L100" s="584">
        <v>5</v>
      </c>
      <c r="M100" s="590">
        <v>1</v>
      </c>
      <c r="N100" s="591">
        <v>0</v>
      </c>
      <c r="O100" s="657">
        <v>1</v>
      </c>
      <c r="P100" s="663">
        <v>1</v>
      </c>
      <c r="Q100" s="692">
        <v>1</v>
      </c>
      <c r="R100" s="693">
        <v>1</v>
      </c>
      <c r="S100" s="594">
        <v>0</v>
      </c>
      <c r="T100" s="580">
        <v>0</v>
      </c>
    </row>
    <row r="101" spans="1:20" ht="15.75" thickBot="1" x14ac:dyDescent="0.3">
      <c r="H101" s="758" t="s">
        <v>325</v>
      </c>
      <c r="I101" s="759"/>
      <c r="J101" s="759"/>
      <c r="K101" s="759"/>
      <c r="L101" s="759"/>
      <c r="M101" s="759"/>
      <c r="N101" s="759"/>
      <c r="O101" s="759"/>
      <c r="P101" s="759"/>
      <c r="Q101" s="759"/>
      <c r="R101" s="759"/>
      <c r="S101" s="759"/>
      <c r="T101" s="760"/>
    </row>
  </sheetData>
  <mergeCells count="56">
    <mergeCell ref="H101:T101"/>
    <mergeCell ref="A98:G100"/>
    <mergeCell ref="H98:K98"/>
    <mergeCell ref="H99:K99"/>
    <mergeCell ref="H100:K100"/>
    <mergeCell ref="M93:N93"/>
    <mergeCell ref="A94:E94"/>
    <mergeCell ref="H94:K94"/>
    <mergeCell ref="A93:E93"/>
    <mergeCell ref="F93:F97"/>
    <mergeCell ref="G93:G97"/>
    <mergeCell ref="H93:K93"/>
    <mergeCell ref="A95:E95"/>
    <mergeCell ref="A1:T1"/>
    <mergeCell ref="A2:A11"/>
    <mergeCell ref="B2:B11"/>
    <mergeCell ref="C2:E2"/>
    <mergeCell ref="M2:T5"/>
    <mergeCell ref="F6:F11"/>
    <mergeCell ref="S6:T6"/>
    <mergeCell ref="O6:P6"/>
    <mergeCell ref="Q6:R6"/>
    <mergeCell ref="I7:K7"/>
    <mergeCell ref="I8:I11"/>
    <mergeCell ref="M8:M9"/>
    <mergeCell ref="G6:G11"/>
    <mergeCell ref="H6:K6"/>
    <mergeCell ref="L6:L11"/>
    <mergeCell ref="O8:O9"/>
    <mergeCell ref="T8:T9"/>
    <mergeCell ref="H95:K95"/>
    <mergeCell ref="A96:E96"/>
    <mergeCell ref="H96:K96"/>
    <mergeCell ref="A97:E97"/>
    <mergeCell ref="H97:K97"/>
    <mergeCell ref="A14:B14"/>
    <mergeCell ref="A24:B24"/>
    <mergeCell ref="P8:P9"/>
    <mergeCell ref="Q8:Q9"/>
    <mergeCell ref="R8:R9"/>
    <mergeCell ref="S8:S9"/>
    <mergeCell ref="O93:P93"/>
    <mergeCell ref="Q93:R93"/>
    <mergeCell ref="S93:T93"/>
    <mergeCell ref="A32:B32"/>
    <mergeCell ref="M6:N6"/>
    <mergeCell ref="H7:H11"/>
    <mergeCell ref="J8:J11"/>
    <mergeCell ref="K8:K11"/>
    <mergeCell ref="N8:N9"/>
    <mergeCell ref="F2:L5"/>
    <mergeCell ref="C3:C11"/>
    <mergeCell ref="D3:D11"/>
    <mergeCell ref="E3:E11"/>
    <mergeCell ref="A88:B88"/>
    <mergeCell ref="D64:D65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E19" sqref="E19"/>
    </sheetView>
  </sheetViews>
  <sheetFormatPr defaultRowHeight="15" x14ac:dyDescent="0.25"/>
  <cols>
    <col min="2" max="2" width="38" customWidth="1"/>
    <col min="3" max="3" width="16.5703125" customWidth="1"/>
    <col min="4" max="4" width="20.5703125" customWidth="1"/>
    <col min="5" max="5" width="21.7109375" customWidth="1"/>
    <col min="6" max="6" width="16" customWidth="1"/>
    <col min="7" max="7" width="24" customWidth="1"/>
    <col min="8" max="8" width="14.85546875" customWidth="1"/>
  </cols>
  <sheetData>
    <row r="1" spans="1:9" ht="19.5" customHeight="1" thickBot="1" x14ac:dyDescent="0.35">
      <c r="A1" s="766" t="s">
        <v>118</v>
      </c>
      <c r="B1" s="766" t="s">
        <v>119</v>
      </c>
      <c r="C1" s="766" t="s">
        <v>120</v>
      </c>
      <c r="D1" s="769" t="s">
        <v>121</v>
      </c>
      <c r="E1" s="770"/>
      <c r="F1" s="766" t="s">
        <v>122</v>
      </c>
      <c r="G1" s="766" t="s">
        <v>105</v>
      </c>
      <c r="H1" s="766" t="s">
        <v>123</v>
      </c>
      <c r="I1" s="766" t="s">
        <v>101</v>
      </c>
    </row>
    <row r="2" spans="1:9" ht="15" customHeight="1" x14ac:dyDescent="0.25">
      <c r="A2" s="767"/>
      <c r="B2" s="767"/>
      <c r="C2" s="767"/>
      <c r="D2" s="766" t="s">
        <v>124</v>
      </c>
      <c r="E2" s="766" t="s">
        <v>125</v>
      </c>
      <c r="F2" s="767"/>
      <c r="G2" s="767"/>
      <c r="H2" s="767"/>
      <c r="I2" s="767"/>
    </row>
    <row r="3" spans="1:9" ht="15.75" customHeight="1" thickBot="1" x14ac:dyDescent="0.3">
      <c r="A3" s="768"/>
      <c r="B3" s="768"/>
      <c r="C3" s="768"/>
      <c r="D3" s="768"/>
      <c r="E3" s="768"/>
      <c r="F3" s="768"/>
      <c r="G3" s="768"/>
      <c r="H3" s="768"/>
      <c r="I3" s="768"/>
    </row>
    <row r="4" spans="1:9" ht="19.5" thickBot="1" x14ac:dyDescent="0.35">
      <c r="A4" s="1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</row>
    <row r="5" spans="1:9" ht="19.5" thickBot="1" x14ac:dyDescent="0.3">
      <c r="A5" s="3" t="s">
        <v>126</v>
      </c>
      <c r="B5" s="4">
        <v>39</v>
      </c>
      <c r="C5" s="4">
        <v>0</v>
      </c>
      <c r="D5" s="4">
        <v>0</v>
      </c>
      <c r="E5" s="4">
        <v>0</v>
      </c>
      <c r="F5" s="4">
        <v>2</v>
      </c>
      <c r="G5" s="4">
        <v>0</v>
      </c>
      <c r="H5" s="4">
        <v>11</v>
      </c>
      <c r="I5" s="4">
        <v>52</v>
      </c>
    </row>
    <row r="6" spans="1:9" ht="19.5" thickBot="1" x14ac:dyDescent="0.3">
      <c r="A6" s="3" t="s">
        <v>127</v>
      </c>
      <c r="B6" s="4">
        <v>34</v>
      </c>
      <c r="C6" s="4">
        <v>5</v>
      </c>
      <c r="D6" s="4">
        <v>0</v>
      </c>
      <c r="E6" s="4">
        <v>0</v>
      </c>
      <c r="F6" s="4">
        <v>2</v>
      </c>
      <c r="G6" s="4">
        <v>0</v>
      </c>
      <c r="H6" s="4">
        <v>11</v>
      </c>
      <c r="I6" s="4">
        <v>52</v>
      </c>
    </row>
    <row r="7" spans="1:9" ht="19.5" thickBot="1" x14ac:dyDescent="0.3">
      <c r="A7" s="3" t="s">
        <v>128</v>
      </c>
      <c r="B7" s="4">
        <v>34</v>
      </c>
      <c r="C7" s="4">
        <v>2</v>
      </c>
      <c r="D7" s="4">
        <v>4</v>
      </c>
      <c r="E7" s="4">
        <v>0</v>
      </c>
      <c r="F7" s="4">
        <v>2</v>
      </c>
      <c r="G7" s="4">
        <v>0</v>
      </c>
      <c r="H7" s="4">
        <v>10</v>
      </c>
      <c r="I7" s="4">
        <v>52</v>
      </c>
    </row>
    <row r="8" spans="1:9" ht="19.5" thickBot="1" x14ac:dyDescent="0.3">
      <c r="A8" s="3" t="s">
        <v>129</v>
      </c>
      <c r="B8" s="4">
        <v>16</v>
      </c>
      <c r="C8" s="4">
        <v>3</v>
      </c>
      <c r="D8" s="4">
        <v>11</v>
      </c>
      <c r="E8" s="4">
        <v>4</v>
      </c>
      <c r="F8" s="4">
        <v>1</v>
      </c>
      <c r="G8" s="4">
        <v>6</v>
      </c>
      <c r="H8" s="4">
        <v>2</v>
      </c>
      <c r="I8" s="4">
        <v>43</v>
      </c>
    </row>
    <row r="9" spans="1:9" ht="19.5" thickBot="1" x14ac:dyDescent="0.3">
      <c r="A9" s="1" t="s">
        <v>101</v>
      </c>
      <c r="B9" s="4">
        <v>123</v>
      </c>
      <c r="C9" s="4">
        <v>10</v>
      </c>
      <c r="D9" s="4">
        <v>15</v>
      </c>
      <c r="E9" s="4">
        <v>4</v>
      </c>
      <c r="F9" s="4">
        <v>7</v>
      </c>
      <c r="G9" s="4">
        <v>6</v>
      </c>
      <c r="H9" s="4">
        <v>34</v>
      </c>
      <c r="I9" s="4">
        <v>199</v>
      </c>
    </row>
  </sheetData>
  <mergeCells count="10">
    <mergeCell ref="H1:H3"/>
    <mergeCell ref="I1:I3"/>
    <mergeCell ref="D2:D3"/>
    <mergeCell ref="E2:E3"/>
    <mergeCell ref="A1:A3"/>
    <mergeCell ref="B1:B3"/>
    <mergeCell ref="C1:C3"/>
    <mergeCell ref="D1:E1"/>
    <mergeCell ref="F1:F3"/>
    <mergeCell ref="G1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topLeftCell="A4" zoomScale="73" zoomScaleNormal="73" workbookViewId="0">
      <selection activeCell="D38" sqref="D38"/>
    </sheetView>
  </sheetViews>
  <sheetFormatPr defaultRowHeight="15" x14ac:dyDescent="0.25"/>
  <cols>
    <col min="1" max="1" width="7.140625" customWidth="1"/>
    <col min="2" max="2" width="14.28515625" customWidth="1"/>
    <col min="3" max="3" width="38.5703125" customWidth="1"/>
    <col min="4" max="4" width="12.28515625" customWidth="1"/>
    <col min="5" max="36" width="3.7109375" customWidth="1"/>
    <col min="37" max="37" width="4.140625" customWidth="1"/>
    <col min="38" max="57" width="3.7109375" customWidth="1"/>
    <col min="58" max="58" width="6" customWidth="1"/>
  </cols>
  <sheetData>
    <row r="1" spans="1:58" ht="16.5" thickBot="1" x14ac:dyDescent="0.3">
      <c r="A1" s="5" t="s">
        <v>130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7"/>
    </row>
    <row r="2" spans="1:58" ht="65.25" thickBot="1" x14ac:dyDescent="0.3">
      <c r="A2" s="798" t="s">
        <v>131</v>
      </c>
      <c r="B2" s="800" t="s">
        <v>132</v>
      </c>
      <c r="C2" s="800" t="s">
        <v>133</v>
      </c>
      <c r="D2" s="802" t="s">
        <v>134</v>
      </c>
      <c r="E2" s="8" t="s">
        <v>135</v>
      </c>
      <c r="F2" s="791" t="s">
        <v>136</v>
      </c>
      <c r="G2" s="791"/>
      <c r="H2" s="791"/>
      <c r="I2" s="9" t="s">
        <v>137</v>
      </c>
      <c r="J2" s="791" t="s">
        <v>138</v>
      </c>
      <c r="K2" s="791"/>
      <c r="L2" s="791"/>
      <c r="M2" s="791"/>
      <c r="N2" s="10" t="s">
        <v>139</v>
      </c>
      <c r="O2" s="791" t="s">
        <v>140</v>
      </c>
      <c r="P2" s="791"/>
      <c r="Q2" s="791"/>
      <c r="R2" s="11" t="s">
        <v>141</v>
      </c>
      <c r="S2" s="791" t="s">
        <v>142</v>
      </c>
      <c r="T2" s="791"/>
      <c r="U2" s="791"/>
      <c r="V2" s="12" t="s">
        <v>143</v>
      </c>
      <c r="W2" s="791" t="s">
        <v>144</v>
      </c>
      <c r="X2" s="791"/>
      <c r="Y2" s="791"/>
      <c r="Z2" s="791"/>
      <c r="AA2" s="9" t="s">
        <v>145</v>
      </c>
      <c r="AB2" s="791" t="s">
        <v>146</v>
      </c>
      <c r="AC2" s="791"/>
      <c r="AD2" s="791"/>
      <c r="AE2" s="9" t="s">
        <v>147</v>
      </c>
      <c r="AF2" s="791" t="s">
        <v>148</v>
      </c>
      <c r="AG2" s="791"/>
      <c r="AH2" s="791"/>
      <c r="AI2" s="9" t="s">
        <v>149</v>
      </c>
      <c r="AJ2" s="791" t="s">
        <v>150</v>
      </c>
      <c r="AK2" s="791"/>
      <c r="AL2" s="791"/>
      <c r="AM2" s="791"/>
      <c r="AN2" s="9" t="s">
        <v>151</v>
      </c>
      <c r="AO2" s="791" t="s">
        <v>152</v>
      </c>
      <c r="AP2" s="791"/>
      <c r="AQ2" s="791"/>
      <c r="AR2" s="9" t="s">
        <v>153</v>
      </c>
      <c r="AS2" s="791" t="s">
        <v>154</v>
      </c>
      <c r="AT2" s="791"/>
      <c r="AU2" s="791"/>
      <c r="AV2" s="12" t="s">
        <v>155</v>
      </c>
      <c r="AW2" s="792" t="s">
        <v>156</v>
      </c>
      <c r="AX2" s="792"/>
      <c r="AY2" s="792"/>
      <c r="AZ2" s="792"/>
      <c r="BA2" s="12" t="s">
        <v>157</v>
      </c>
      <c r="BB2" s="792" t="s">
        <v>158</v>
      </c>
      <c r="BC2" s="792"/>
      <c r="BD2" s="792"/>
      <c r="BE2" s="13" t="s">
        <v>159</v>
      </c>
      <c r="BF2" s="793" t="s">
        <v>160</v>
      </c>
    </row>
    <row r="3" spans="1:58" ht="15.75" thickBot="1" x14ac:dyDescent="0.3">
      <c r="A3" s="798"/>
      <c r="B3" s="800"/>
      <c r="C3" s="800"/>
      <c r="D3" s="803"/>
      <c r="E3" s="795" t="s">
        <v>161</v>
      </c>
      <c r="F3" s="796"/>
      <c r="G3" s="796"/>
      <c r="H3" s="796"/>
      <c r="I3" s="796"/>
      <c r="J3" s="796"/>
      <c r="K3" s="796"/>
      <c r="L3" s="796"/>
      <c r="M3" s="796"/>
      <c r="N3" s="796"/>
      <c r="O3" s="796"/>
      <c r="P3" s="796"/>
      <c r="Q3" s="796"/>
      <c r="R3" s="796"/>
      <c r="S3" s="796"/>
      <c r="T3" s="796"/>
      <c r="U3" s="796"/>
      <c r="V3" s="796"/>
      <c r="W3" s="796"/>
      <c r="X3" s="796"/>
      <c r="Y3" s="796"/>
      <c r="Z3" s="796"/>
      <c r="AA3" s="796"/>
      <c r="AB3" s="796"/>
      <c r="AC3" s="796"/>
      <c r="AD3" s="796"/>
      <c r="AE3" s="796"/>
      <c r="AF3" s="796"/>
      <c r="AG3" s="796"/>
      <c r="AH3" s="796"/>
      <c r="AI3" s="796"/>
      <c r="AJ3" s="796"/>
      <c r="AK3" s="796"/>
      <c r="AL3" s="796"/>
      <c r="AM3" s="796"/>
      <c r="AN3" s="796"/>
      <c r="AO3" s="796"/>
      <c r="AP3" s="796"/>
      <c r="AQ3" s="796"/>
      <c r="AR3" s="796"/>
      <c r="AS3" s="796"/>
      <c r="AT3" s="796"/>
      <c r="AU3" s="796"/>
      <c r="AV3" s="796"/>
      <c r="AW3" s="796"/>
      <c r="AX3" s="796"/>
      <c r="AY3" s="796"/>
      <c r="AZ3" s="796"/>
      <c r="BA3" s="796"/>
      <c r="BB3" s="796"/>
      <c r="BC3" s="796"/>
      <c r="BD3" s="796"/>
      <c r="BE3" s="797"/>
      <c r="BF3" s="793"/>
    </row>
    <row r="4" spans="1:58" ht="30" customHeight="1" thickBot="1" x14ac:dyDescent="0.3">
      <c r="A4" s="798"/>
      <c r="B4" s="800"/>
      <c r="C4" s="800"/>
      <c r="D4" s="803"/>
      <c r="E4" s="14">
        <v>35</v>
      </c>
      <c r="F4" s="15">
        <f>E4+1</f>
        <v>36</v>
      </c>
      <c r="G4" s="15">
        <f t="shared" ref="G4:U4" si="0">F4+1</f>
        <v>37</v>
      </c>
      <c r="H4" s="15">
        <f t="shared" si="0"/>
        <v>38</v>
      </c>
      <c r="I4" s="15">
        <f t="shared" si="0"/>
        <v>39</v>
      </c>
      <c r="J4" s="15">
        <f t="shared" si="0"/>
        <v>40</v>
      </c>
      <c r="K4" s="15">
        <f t="shared" si="0"/>
        <v>41</v>
      </c>
      <c r="L4" s="15">
        <f t="shared" si="0"/>
        <v>42</v>
      </c>
      <c r="M4" s="15">
        <f t="shared" si="0"/>
        <v>43</v>
      </c>
      <c r="N4" s="15">
        <f t="shared" si="0"/>
        <v>44</v>
      </c>
      <c r="O4" s="15">
        <f t="shared" si="0"/>
        <v>45</v>
      </c>
      <c r="P4" s="15">
        <f t="shared" si="0"/>
        <v>46</v>
      </c>
      <c r="Q4" s="15">
        <f t="shared" si="0"/>
        <v>47</v>
      </c>
      <c r="R4" s="15">
        <f t="shared" si="0"/>
        <v>48</v>
      </c>
      <c r="S4" s="15">
        <f t="shared" si="0"/>
        <v>49</v>
      </c>
      <c r="T4" s="15">
        <f t="shared" si="0"/>
        <v>50</v>
      </c>
      <c r="U4" s="16">
        <f t="shared" si="0"/>
        <v>51</v>
      </c>
      <c r="V4" s="17">
        <f>U4+1</f>
        <v>52</v>
      </c>
      <c r="W4" s="17">
        <v>1</v>
      </c>
      <c r="X4" s="15">
        <f>W4+1</f>
        <v>2</v>
      </c>
      <c r="Y4" s="15">
        <f t="shared" ref="Y4:BE4" si="1">X4+1</f>
        <v>3</v>
      </c>
      <c r="Z4" s="15">
        <f t="shared" si="1"/>
        <v>4</v>
      </c>
      <c r="AA4" s="15">
        <f t="shared" si="1"/>
        <v>5</v>
      </c>
      <c r="AB4" s="15">
        <f t="shared" si="1"/>
        <v>6</v>
      </c>
      <c r="AC4" s="15">
        <f t="shared" si="1"/>
        <v>7</v>
      </c>
      <c r="AD4" s="15">
        <f t="shared" si="1"/>
        <v>8</v>
      </c>
      <c r="AE4" s="15">
        <f t="shared" si="1"/>
        <v>9</v>
      </c>
      <c r="AF4" s="15">
        <f t="shared" si="1"/>
        <v>10</v>
      </c>
      <c r="AG4" s="15">
        <f t="shared" si="1"/>
        <v>11</v>
      </c>
      <c r="AH4" s="15">
        <f t="shared" si="1"/>
        <v>12</v>
      </c>
      <c r="AI4" s="15">
        <f t="shared" si="1"/>
        <v>13</v>
      </c>
      <c r="AJ4" s="15">
        <f t="shared" si="1"/>
        <v>14</v>
      </c>
      <c r="AK4" s="15">
        <f t="shared" si="1"/>
        <v>15</v>
      </c>
      <c r="AL4" s="15">
        <f t="shared" si="1"/>
        <v>16</v>
      </c>
      <c r="AM4" s="15">
        <f t="shared" si="1"/>
        <v>17</v>
      </c>
      <c r="AN4" s="15">
        <f t="shared" si="1"/>
        <v>18</v>
      </c>
      <c r="AO4" s="15">
        <f t="shared" si="1"/>
        <v>19</v>
      </c>
      <c r="AP4" s="15">
        <f t="shared" si="1"/>
        <v>20</v>
      </c>
      <c r="AQ4" s="15">
        <f t="shared" si="1"/>
        <v>21</v>
      </c>
      <c r="AR4" s="15">
        <f t="shared" si="1"/>
        <v>22</v>
      </c>
      <c r="AS4" s="15">
        <f t="shared" si="1"/>
        <v>23</v>
      </c>
      <c r="AT4" s="18">
        <f t="shared" si="1"/>
        <v>24</v>
      </c>
      <c r="AU4" s="16">
        <f t="shared" si="1"/>
        <v>25</v>
      </c>
      <c r="AV4" s="17">
        <f t="shared" si="1"/>
        <v>26</v>
      </c>
      <c r="AW4" s="17">
        <f t="shared" si="1"/>
        <v>27</v>
      </c>
      <c r="AX4" s="17">
        <f t="shared" si="1"/>
        <v>28</v>
      </c>
      <c r="AY4" s="17">
        <f t="shared" si="1"/>
        <v>29</v>
      </c>
      <c r="AZ4" s="17">
        <f t="shared" si="1"/>
        <v>30</v>
      </c>
      <c r="BA4" s="17">
        <f t="shared" si="1"/>
        <v>31</v>
      </c>
      <c r="BB4" s="17">
        <f t="shared" si="1"/>
        <v>32</v>
      </c>
      <c r="BC4" s="17">
        <f t="shared" si="1"/>
        <v>33</v>
      </c>
      <c r="BD4" s="17">
        <f t="shared" si="1"/>
        <v>34</v>
      </c>
      <c r="BE4" s="19">
        <f t="shared" si="1"/>
        <v>35</v>
      </c>
      <c r="BF4" s="793"/>
    </row>
    <row r="5" spans="1:58" ht="15.75" thickBot="1" x14ac:dyDescent="0.3">
      <c r="A5" s="798"/>
      <c r="B5" s="800"/>
      <c r="C5" s="800"/>
      <c r="D5" s="803"/>
      <c r="E5" s="795" t="s">
        <v>162</v>
      </c>
      <c r="F5" s="796"/>
      <c r="G5" s="796"/>
      <c r="H5" s="796"/>
      <c r="I5" s="796"/>
      <c r="J5" s="796"/>
      <c r="K5" s="796"/>
      <c r="L5" s="796"/>
      <c r="M5" s="796"/>
      <c r="N5" s="796"/>
      <c r="O5" s="796"/>
      <c r="P5" s="796"/>
      <c r="Q5" s="796"/>
      <c r="R5" s="796"/>
      <c r="S5" s="796"/>
      <c r="T5" s="796"/>
      <c r="U5" s="796"/>
      <c r="V5" s="796"/>
      <c r="W5" s="796"/>
      <c r="X5" s="796"/>
      <c r="Y5" s="796"/>
      <c r="Z5" s="796"/>
      <c r="AA5" s="796"/>
      <c r="AB5" s="796"/>
      <c r="AC5" s="796"/>
      <c r="AD5" s="796"/>
      <c r="AE5" s="796"/>
      <c r="AF5" s="796"/>
      <c r="AG5" s="796"/>
      <c r="AH5" s="796"/>
      <c r="AI5" s="796"/>
      <c r="AJ5" s="796"/>
      <c r="AK5" s="796"/>
      <c r="AL5" s="796"/>
      <c r="AM5" s="796"/>
      <c r="AN5" s="796"/>
      <c r="AO5" s="796"/>
      <c r="AP5" s="796"/>
      <c r="AQ5" s="796"/>
      <c r="AR5" s="796"/>
      <c r="AS5" s="796"/>
      <c r="AT5" s="796"/>
      <c r="AU5" s="796"/>
      <c r="AV5" s="796"/>
      <c r="AW5" s="796"/>
      <c r="AX5" s="796"/>
      <c r="AY5" s="796"/>
      <c r="AZ5" s="796"/>
      <c r="BA5" s="796"/>
      <c r="BB5" s="796"/>
      <c r="BC5" s="796"/>
      <c r="BD5" s="796"/>
      <c r="BE5" s="797"/>
      <c r="BF5" s="793"/>
    </row>
    <row r="6" spans="1:58" ht="24.75" customHeight="1" thickBot="1" x14ac:dyDescent="0.3">
      <c r="A6" s="799"/>
      <c r="B6" s="801"/>
      <c r="C6" s="801"/>
      <c r="D6" s="804"/>
      <c r="E6" s="14">
        <v>1</v>
      </c>
      <c r="F6" s="15">
        <f>E6+1</f>
        <v>2</v>
      </c>
      <c r="G6" s="15">
        <f t="shared" ref="G6:AH6" si="2">F6+1</f>
        <v>3</v>
      </c>
      <c r="H6" s="15">
        <f t="shared" si="2"/>
        <v>4</v>
      </c>
      <c r="I6" s="15">
        <f t="shared" si="2"/>
        <v>5</v>
      </c>
      <c r="J6" s="15">
        <f t="shared" si="2"/>
        <v>6</v>
      </c>
      <c r="K6" s="15">
        <f t="shared" si="2"/>
        <v>7</v>
      </c>
      <c r="L6" s="15">
        <f t="shared" si="2"/>
        <v>8</v>
      </c>
      <c r="M6" s="15">
        <f t="shared" si="2"/>
        <v>9</v>
      </c>
      <c r="N6" s="15">
        <f t="shared" si="2"/>
        <v>10</v>
      </c>
      <c r="O6" s="15">
        <f t="shared" si="2"/>
        <v>11</v>
      </c>
      <c r="P6" s="15">
        <f t="shared" si="2"/>
        <v>12</v>
      </c>
      <c r="Q6" s="15">
        <f t="shared" si="2"/>
        <v>13</v>
      </c>
      <c r="R6" s="15">
        <f t="shared" si="2"/>
        <v>14</v>
      </c>
      <c r="S6" s="15">
        <f t="shared" si="2"/>
        <v>15</v>
      </c>
      <c r="T6" s="20">
        <f t="shared" si="2"/>
        <v>16</v>
      </c>
      <c r="U6" s="21">
        <f t="shared" si="2"/>
        <v>17</v>
      </c>
      <c r="V6" s="22">
        <f t="shared" si="2"/>
        <v>18</v>
      </c>
      <c r="W6" s="19">
        <f t="shared" si="2"/>
        <v>19</v>
      </c>
      <c r="X6" s="23">
        <f t="shared" si="2"/>
        <v>20</v>
      </c>
      <c r="Y6" s="15">
        <f t="shared" si="2"/>
        <v>21</v>
      </c>
      <c r="Z6" s="15">
        <f t="shared" si="2"/>
        <v>22</v>
      </c>
      <c r="AA6" s="15">
        <f t="shared" si="2"/>
        <v>23</v>
      </c>
      <c r="AB6" s="15">
        <f t="shared" si="2"/>
        <v>24</v>
      </c>
      <c r="AC6" s="15">
        <f t="shared" si="2"/>
        <v>25</v>
      </c>
      <c r="AD6" s="15">
        <f t="shared" si="2"/>
        <v>26</v>
      </c>
      <c r="AE6" s="15">
        <f t="shared" si="2"/>
        <v>27</v>
      </c>
      <c r="AF6" s="15">
        <f t="shared" si="2"/>
        <v>28</v>
      </c>
      <c r="AG6" s="15">
        <f t="shared" si="2"/>
        <v>29</v>
      </c>
      <c r="AH6" s="15">
        <f t="shared" si="2"/>
        <v>30</v>
      </c>
      <c r="AI6" s="15">
        <f t="shared" ref="AI6" si="3">AH6+1</f>
        <v>31</v>
      </c>
      <c r="AJ6" s="15">
        <f t="shared" ref="AJ6" si="4">AI6+1</f>
        <v>32</v>
      </c>
      <c r="AK6" s="15">
        <f t="shared" ref="AK6" si="5">AJ6+1</f>
        <v>33</v>
      </c>
      <c r="AL6" s="15">
        <f t="shared" ref="AL6" si="6">AK6+1</f>
        <v>34</v>
      </c>
      <c r="AM6" s="15">
        <f t="shared" ref="AM6" si="7">AL6+1</f>
        <v>35</v>
      </c>
      <c r="AN6" s="15">
        <f t="shared" ref="AN6" si="8">AM6+1</f>
        <v>36</v>
      </c>
      <c r="AO6" s="15">
        <f t="shared" ref="AO6" si="9">AN6+1</f>
        <v>37</v>
      </c>
      <c r="AP6" s="15">
        <f t="shared" ref="AP6" si="10">AO6+1</f>
        <v>38</v>
      </c>
      <c r="AQ6" s="15">
        <f t="shared" ref="AQ6" si="11">AP6+1</f>
        <v>39</v>
      </c>
      <c r="AR6" s="15">
        <f t="shared" ref="AR6" si="12">AQ6+1</f>
        <v>40</v>
      </c>
      <c r="AS6" s="15">
        <f t="shared" ref="AS6" si="13">AR6+1</f>
        <v>41</v>
      </c>
      <c r="AT6" s="15">
        <f t="shared" ref="AT6" si="14">AS6+1</f>
        <v>42</v>
      </c>
      <c r="AU6" s="15">
        <f t="shared" ref="AU6" si="15">AT6+1</f>
        <v>43</v>
      </c>
      <c r="AV6" s="15">
        <f t="shared" ref="AV6" si="16">AU6+1</f>
        <v>44</v>
      </c>
      <c r="AW6" s="15">
        <f t="shared" ref="AW6" si="17">AV6+1</f>
        <v>45</v>
      </c>
      <c r="AX6" s="15">
        <f t="shared" ref="AX6" si="18">AW6+1</f>
        <v>46</v>
      </c>
      <c r="AY6" s="15">
        <f t="shared" ref="AY6" si="19">AX6+1</f>
        <v>47</v>
      </c>
      <c r="AZ6" s="15">
        <f t="shared" ref="AZ6" si="20">AY6+1</f>
        <v>48</v>
      </c>
      <c r="BA6" s="15">
        <f t="shared" ref="BA6" si="21">AZ6+1</f>
        <v>49</v>
      </c>
      <c r="BB6" s="15">
        <f t="shared" ref="BB6" si="22">BA6+1</f>
        <v>50</v>
      </c>
      <c r="BC6" s="15">
        <f t="shared" ref="BC6" si="23">BB6+1</f>
        <v>51</v>
      </c>
      <c r="BD6" s="15">
        <f t="shared" ref="BD6" si="24">BC6+1</f>
        <v>52</v>
      </c>
      <c r="BE6" s="15">
        <f t="shared" ref="BE6" si="25">BD6+1</f>
        <v>53</v>
      </c>
      <c r="BF6" s="794"/>
    </row>
    <row r="7" spans="1:58" x14ac:dyDescent="0.25">
      <c r="A7" s="784" t="s">
        <v>163</v>
      </c>
      <c r="B7" s="777" t="s">
        <v>274</v>
      </c>
      <c r="C7" s="787" t="s">
        <v>26</v>
      </c>
      <c r="D7" s="28" t="s">
        <v>164</v>
      </c>
      <c r="E7" s="25">
        <f>E9+E11+E13+E15+E17+E19+E21+E23+E25+E27+E29+E31</f>
        <v>36</v>
      </c>
      <c r="F7" s="25">
        <f t="shared" ref="F7:BE7" si="26">F9+F11+F13+F15+F17+F19+F21+F23+F25+F27+F29+F31</f>
        <v>36</v>
      </c>
      <c r="G7" s="25">
        <f t="shared" si="26"/>
        <v>36</v>
      </c>
      <c r="H7" s="25">
        <f t="shared" si="26"/>
        <v>36</v>
      </c>
      <c r="I7" s="25">
        <f t="shared" si="26"/>
        <v>36</v>
      </c>
      <c r="J7" s="25">
        <f t="shared" si="26"/>
        <v>36</v>
      </c>
      <c r="K7" s="25">
        <f t="shared" si="26"/>
        <v>36</v>
      </c>
      <c r="L7" s="25">
        <f t="shared" si="26"/>
        <v>36</v>
      </c>
      <c r="M7" s="25">
        <f t="shared" si="26"/>
        <v>36</v>
      </c>
      <c r="N7" s="25">
        <f t="shared" si="26"/>
        <v>36</v>
      </c>
      <c r="O7" s="25">
        <f t="shared" si="26"/>
        <v>36</v>
      </c>
      <c r="P7" s="25">
        <f t="shared" si="26"/>
        <v>36</v>
      </c>
      <c r="Q7" s="25">
        <f t="shared" si="26"/>
        <v>36</v>
      </c>
      <c r="R7" s="25">
        <f t="shared" si="26"/>
        <v>36</v>
      </c>
      <c r="S7" s="25">
        <f t="shared" si="26"/>
        <v>36</v>
      </c>
      <c r="T7" s="24">
        <f t="shared" si="26"/>
        <v>36</v>
      </c>
      <c r="U7" s="358">
        <f t="shared" si="26"/>
        <v>0</v>
      </c>
      <c r="V7" s="324">
        <f t="shared" ref="V7:W24" si="27">V9+V11+V13+V15+V17+V19+V21+V23+V25+V27+V29+V31+V33+V35+V37</f>
        <v>0</v>
      </c>
      <c r="W7" s="325">
        <f t="shared" si="27"/>
        <v>0</v>
      </c>
      <c r="X7" s="29">
        <f t="shared" si="26"/>
        <v>36</v>
      </c>
      <c r="Y7" s="25">
        <f t="shared" si="26"/>
        <v>36</v>
      </c>
      <c r="Z7" s="25">
        <f t="shared" si="26"/>
        <v>36</v>
      </c>
      <c r="AA7" s="25">
        <f t="shared" si="26"/>
        <v>36</v>
      </c>
      <c r="AB7" s="25">
        <f t="shared" si="26"/>
        <v>36</v>
      </c>
      <c r="AC7" s="25">
        <f t="shared" si="26"/>
        <v>36</v>
      </c>
      <c r="AD7" s="25">
        <f t="shared" si="26"/>
        <v>36</v>
      </c>
      <c r="AE7" s="25">
        <f t="shared" si="26"/>
        <v>36</v>
      </c>
      <c r="AF7" s="25">
        <f t="shared" si="26"/>
        <v>36</v>
      </c>
      <c r="AG7" s="25">
        <f t="shared" si="26"/>
        <v>36</v>
      </c>
      <c r="AH7" s="25">
        <f t="shared" si="26"/>
        <v>36</v>
      </c>
      <c r="AI7" s="25">
        <f t="shared" si="26"/>
        <v>36</v>
      </c>
      <c r="AJ7" s="25">
        <f t="shared" si="26"/>
        <v>36</v>
      </c>
      <c r="AK7" s="25">
        <f t="shared" si="26"/>
        <v>36</v>
      </c>
      <c r="AL7" s="25">
        <f t="shared" si="26"/>
        <v>36</v>
      </c>
      <c r="AM7" s="25">
        <f t="shared" si="26"/>
        <v>36</v>
      </c>
      <c r="AN7" s="25">
        <f t="shared" si="26"/>
        <v>36</v>
      </c>
      <c r="AO7" s="25">
        <f t="shared" si="26"/>
        <v>36</v>
      </c>
      <c r="AP7" s="25">
        <f t="shared" si="26"/>
        <v>36</v>
      </c>
      <c r="AQ7" s="25">
        <f t="shared" si="26"/>
        <v>36</v>
      </c>
      <c r="AR7" s="25">
        <f t="shared" si="26"/>
        <v>36</v>
      </c>
      <c r="AS7" s="25">
        <f t="shared" si="26"/>
        <v>36</v>
      </c>
      <c r="AT7" s="24">
        <f t="shared" si="26"/>
        <v>36</v>
      </c>
      <c r="AU7" s="358">
        <f t="shared" ref="AU7:AU24" si="28">AU9+AU11+AU13+AU15+AU17+AU19+AU21+AU23+AU25+AU27+AU29+AU31+AU33+AU35+AU37</f>
        <v>0</v>
      </c>
      <c r="AV7" s="324">
        <f t="shared" si="26"/>
        <v>0</v>
      </c>
      <c r="AW7" s="333">
        <f t="shared" si="26"/>
        <v>0</v>
      </c>
      <c r="AX7" s="333">
        <f t="shared" si="26"/>
        <v>0</v>
      </c>
      <c r="AY7" s="333">
        <f t="shared" si="26"/>
        <v>0</v>
      </c>
      <c r="AZ7" s="333">
        <f t="shared" si="26"/>
        <v>0</v>
      </c>
      <c r="BA7" s="333">
        <f t="shared" si="26"/>
        <v>0</v>
      </c>
      <c r="BB7" s="333">
        <f t="shared" si="26"/>
        <v>0</v>
      </c>
      <c r="BC7" s="333">
        <f t="shared" si="26"/>
        <v>0</v>
      </c>
      <c r="BD7" s="333">
        <f t="shared" si="26"/>
        <v>0</v>
      </c>
      <c r="BE7" s="363">
        <f t="shared" si="26"/>
        <v>0</v>
      </c>
      <c r="BF7" s="28">
        <f>BF9+BF11+BF13+BF15+BF17+BF19+BF21+BF23+BF25+BF27+BF29+BF31</f>
        <v>1404</v>
      </c>
    </row>
    <row r="8" spans="1:58" ht="15.75" thickBot="1" x14ac:dyDescent="0.3">
      <c r="A8" s="785"/>
      <c r="B8" s="778"/>
      <c r="C8" s="788"/>
      <c r="D8" s="51" t="s">
        <v>165</v>
      </c>
      <c r="E8" s="318">
        <f>E10+E12+E14+E16+E18+E20+E22+E24+E26+E28+E30+E32</f>
        <v>18</v>
      </c>
      <c r="F8" s="318">
        <f t="shared" ref="F8:BE19" si="29">F10+F12+F14+F16+F18+F20+F22+F24+F26+F28+F30+F32</f>
        <v>18</v>
      </c>
      <c r="G8" s="318">
        <f t="shared" si="29"/>
        <v>18</v>
      </c>
      <c r="H8" s="318">
        <f t="shared" si="29"/>
        <v>18</v>
      </c>
      <c r="I8" s="318">
        <f t="shared" si="29"/>
        <v>18</v>
      </c>
      <c r="J8" s="318">
        <f t="shared" si="29"/>
        <v>18</v>
      </c>
      <c r="K8" s="318">
        <f t="shared" si="29"/>
        <v>18</v>
      </c>
      <c r="L8" s="318">
        <f t="shared" si="29"/>
        <v>18</v>
      </c>
      <c r="M8" s="318">
        <f t="shared" si="29"/>
        <v>18</v>
      </c>
      <c r="N8" s="318">
        <f t="shared" si="29"/>
        <v>18</v>
      </c>
      <c r="O8" s="318">
        <f t="shared" si="29"/>
        <v>18</v>
      </c>
      <c r="P8" s="318">
        <f t="shared" si="29"/>
        <v>18</v>
      </c>
      <c r="Q8" s="318">
        <f t="shared" si="29"/>
        <v>18</v>
      </c>
      <c r="R8" s="318">
        <f t="shared" si="29"/>
        <v>18</v>
      </c>
      <c r="S8" s="318">
        <f t="shared" si="29"/>
        <v>18</v>
      </c>
      <c r="T8" s="48">
        <f t="shared" si="29"/>
        <v>18</v>
      </c>
      <c r="U8" s="344">
        <f t="shared" si="29"/>
        <v>0</v>
      </c>
      <c r="V8" s="330">
        <f t="shared" si="27"/>
        <v>0</v>
      </c>
      <c r="W8" s="331">
        <f t="shared" si="27"/>
        <v>0</v>
      </c>
      <c r="X8" s="52">
        <f t="shared" si="29"/>
        <v>18</v>
      </c>
      <c r="Y8" s="318">
        <f t="shared" si="29"/>
        <v>18</v>
      </c>
      <c r="Z8" s="318">
        <f t="shared" si="29"/>
        <v>18</v>
      </c>
      <c r="AA8" s="318">
        <f t="shared" si="29"/>
        <v>18</v>
      </c>
      <c r="AB8" s="318">
        <f t="shared" si="29"/>
        <v>18</v>
      </c>
      <c r="AC8" s="318">
        <f t="shared" si="29"/>
        <v>18</v>
      </c>
      <c r="AD8" s="318">
        <f t="shared" si="29"/>
        <v>18</v>
      </c>
      <c r="AE8" s="318">
        <f t="shared" si="29"/>
        <v>18</v>
      </c>
      <c r="AF8" s="318">
        <f t="shared" si="29"/>
        <v>18</v>
      </c>
      <c r="AG8" s="318">
        <f t="shared" si="29"/>
        <v>18</v>
      </c>
      <c r="AH8" s="318">
        <f t="shared" si="29"/>
        <v>18</v>
      </c>
      <c r="AI8" s="318">
        <f t="shared" si="29"/>
        <v>18</v>
      </c>
      <c r="AJ8" s="318">
        <f t="shared" si="29"/>
        <v>18</v>
      </c>
      <c r="AK8" s="318">
        <f t="shared" si="29"/>
        <v>18</v>
      </c>
      <c r="AL8" s="318">
        <f t="shared" si="29"/>
        <v>18</v>
      </c>
      <c r="AM8" s="318">
        <f t="shared" si="29"/>
        <v>18</v>
      </c>
      <c r="AN8" s="318">
        <f t="shared" si="29"/>
        <v>18</v>
      </c>
      <c r="AO8" s="318">
        <f t="shared" si="29"/>
        <v>18</v>
      </c>
      <c r="AP8" s="318">
        <f t="shared" si="29"/>
        <v>18</v>
      </c>
      <c r="AQ8" s="318">
        <f t="shared" si="29"/>
        <v>18</v>
      </c>
      <c r="AR8" s="318">
        <f t="shared" si="29"/>
        <v>18</v>
      </c>
      <c r="AS8" s="318">
        <f t="shared" si="29"/>
        <v>18</v>
      </c>
      <c r="AT8" s="48">
        <f t="shared" si="29"/>
        <v>18</v>
      </c>
      <c r="AU8" s="344">
        <f t="shared" si="28"/>
        <v>0</v>
      </c>
      <c r="AV8" s="330">
        <f t="shared" si="29"/>
        <v>0</v>
      </c>
      <c r="AW8" s="364">
        <f t="shared" si="29"/>
        <v>0</v>
      </c>
      <c r="AX8" s="364">
        <f t="shared" si="29"/>
        <v>0</v>
      </c>
      <c r="AY8" s="364">
        <f t="shared" si="29"/>
        <v>0</v>
      </c>
      <c r="AZ8" s="364">
        <f t="shared" si="29"/>
        <v>0</v>
      </c>
      <c r="BA8" s="364">
        <f t="shared" si="29"/>
        <v>0</v>
      </c>
      <c r="BB8" s="364">
        <f t="shared" si="29"/>
        <v>0</v>
      </c>
      <c r="BC8" s="364">
        <f t="shared" si="29"/>
        <v>0</v>
      </c>
      <c r="BD8" s="364">
        <f t="shared" si="29"/>
        <v>0</v>
      </c>
      <c r="BE8" s="365">
        <f t="shared" si="29"/>
        <v>0</v>
      </c>
      <c r="BF8" s="51">
        <f t="shared" ref="BF8:BF35" si="30">SUM(E8:BE8)</f>
        <v>702</v>
      </c>
    </row>
    <row r="9" spans="1:58" x14ac:dyDescent="0.25">
      <c r="A9" s="785"/>
      <c r="B9" s="777" t="s">
        <v>275</v>
      </c>
      <c r="C9" s="789" t="s">
        <v>27</v>
      </c>
      <c r="D9" s="184" t="s">
        <v>164</v>
      </c>
      <c r="E9" s="317">
        <v>5</v>
      </c>
      <c r="F9" s="208">
        <v>4</v>
      </c>
      <c r="G9" s="208">
        <v>5</v>
      </c>
      <c r="H9" s="208">
        <v>5</v>
      </c>
      <c r="I9" s="208">
        <v>5</v>
      </c>
      <c r="J9" s="208">
        <v>5</v>
      </c>
      <c r="K9" s="208">
        <v>5</v>
      </c>
      <c r="L9" s="208">
        <v>5</v>
      </c>
      <c r="M9" s="208">
        <v>5</v>
      </c>
      <c r="N9" s="208">
        <v>5</v>
      </c>
      <c r="O9" s="208">
        <v>5</v>
      </c>
      <c r="P9" s="208">
        <v>5</v>
      </c>
      <c r="Q9" s="208">
        <v>4</v>
      </c>
      <c r="R9" s="208">
        <v>5</v>
      </c>
      <c r="S9" s="208">
        <v>5</v>
      </c>
      <c r="T9" s="320">
        <v>5</v>
      </c>
      <c r="U9" s="327">
        <f t="shared" si="29"/>
        <v>0</v>
      </c>
      <c r="V9" s="328">
        <f t="shared" si="27"/>
        <v>0</v>
      </c>
      <c r="W9" s="329">
        <f t="shared" si="27"/>
        <v>0</v>
      </c>
      <c r="X9" s="317">
        <v>0</v>
      </c>
      <c r="Y9" s="208">
        <v>0</v>
      </c>
      <c r="Z9" s="208">
        <v>0</v>
      </c>
      <c r="AA9" s="208">
        <v>0</v>
      </c>
      <c r="AB9" s="208">
        <v>0</v>
      </c>
      <c r="AC9" s="208">
        <v>0</v>
      </c>
      <c r="AD9" s="208">
        <v>0</v>
      </c>
      <c r="AE9" s="208">
        <v>0</v>
      </c>
      <c r="AF9" s="208">
        <v>0</v>
      </c>
      <c r="AG9" s="208">
        <v>0</v>
      </c>
      <c r="AH9" s="208">
        <v>0</v>
      </c>
      <c r="AI9" s="208">
        <v>0</v>
      </c>
      <c r="AJ9" s="208">
        <v>0</v>
      </c>
      <c r="AK9" s="208">
        <v>0</v>
      </c>
      <c r="AL9" s="208">
        <v>0</v>
      </c>
      <c r="AM9" s="208">
        <v>0</v>
      </c>
      <c r="AN9" s="208">
        <v>0</v>
      </c>
      <c r="AO9" s="208">
        <v>0</v>
      </c>
      <c r="AP9" s="208">
        <v>0</v>
      </c>
      <c r="AQ9" s="208">
        <v>0</v>
      </c>
      <c r="AR9" s="208">
        <v>0</v>
      </c>
      <c r="AS9" s="208">
        <v>0</v>
      </c>
      <c r="AT9" s="359">
        <v>0</v>
      </c>
      <c r="AU9" s="327">
        <f t="shared" si="28"/>
        <v>0</v>
      </c>
      <c r="AV9" s="360">
        <v>0</v>
      </c>
      <c r="AW9" s="361">
        <v>0</v>
      </c>
      <c r="AX9" s="361">
        <v>0</v>
      </c>
      <c r="AY9" s="361">
        <v>0</v>
      </c>
      <c r="AZ9" s="361">
        <v>0</v>
      </c>
      <c r="BA9" s="361">
        <v>0</v>
      </c>
      <c r="BB9" s="361">
        <v>0</v>
      </c>
      <c r="BC9" s="361">
        <v>0</v>
      </c>
      <c r="BD9" s="361">
        <v>0</v>
      </c>
      <c r="BE9" s="362">
        <v>0</v>
      </c>
      <c r="BF9" s="366">
        <f t="shared" si="30"/>
        <v>78</v>
      </c>
    </row>
    <row r="10" spans="1:58" ht="15.75" thickBot="1" x14ac:dyDescent="0.3">
      <c r="A10" s="785"/>
      <c r="B10" s="778"/>
      <c r="C10" s="790"/>
      <c r="D10" s="192" t="s">
        <v>165</v>
      </c>
      <c r="E10" s="38">
        <v>3</v>
      </c>
      <c r="F10" s="34">
        <v>2</v>
      </c>
      <c r="G10" s="34">
        <v>3</v>
      </c>
      <c r="H10" s="34">
        <v>2</v>
      </c>
      <c r="I10" s="34">
        <v>3</v>
      </c>
      <c r="J10" s="34">
        <v>2</v>
      </c>
      <c r="K10" s="34">
        <v>3</v>
      </c>
      <c r="L10" s="34">
        <v>2</v>
      </c>
      <c r="M10" s="34">
        <v>3</v>
      </c>
      <c r="N10" s="34">
        <v>2</v>
      </c>
      <c r="O10" s="34">
        <v>3</v>
      </c>
      <c r="P10" s="34">
        <v>2</v>
      </c>
      <c r="Q10" s="34">
        <v>3</v>
      </c>
      <c r="R10" s="34">
        <v>2</v>
      </c>
      <c r="S10" s="34">
        <v>2</v>
      </c>
      <c r="T10" s="44">
        <v>2</v>
      </c>
      <c r="U10" s="35">
        <f t="shared" si="29"/>
        <v>0</v>
      </c>
      <c r="V10" s="36">
        <f t="shared" si="27"/>
        <v>0</v>
      </c>
      <c r="W10" s="37">
        <f t="shared" si="27"/>
        <v>0</v>
      </c>
      <c r="X10" s="38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9">
        <v>0</v>
      </c>
      <c r="AU10" s="35">
        <f t="shared" si="28"/>
        <v>0</v>
      </c>
      <c r="AV10" s="340">
        <v>0</v>
      </c>
      <c r="AW10" s="40">
        <v>0</v>
      </c>
      <c r="AX10" s="40">
        <v>0</v>
      </c>
      <c r="AY10" s="40">
        <v>0</v>
      </c>
      <c r="AZ10" s="40">
        <v>0</v>
      </c>
      <c r="BA10" s="40">
        <v>0</v>
      </c>
      <c r="BB10" s="40">
        <v>0</v>
      </c>
      <c r="BC10" s="40">
        <v>0</v>
      </c>
      <c r="BD10" s="40">
        <v>0</v>
      </c>
      <c r="BE10" s="41">
        <v>0</v>
      </c>
      <c r="BF10" s="42">
        <f t="shared" si="30"/>
        <v>39</v>
      </c>
    </row>
    <row r="11" spans="1:58" ht="15" customHeight="1" x14ac:dyDescent="0.25">
      <c r="A11" s="785"/>
      <c r="B11" s="777" t="s">
        <v>276</v>
      </c>
      <c r="C11" s="789" t="s">
        <v>28</v>
      </c>
      <c r="D11" s="192" t="s">
        <v>164</v>
      </c>
      <c r="E11" s="38">
        <v>2</v>
      </c>
      <c r="F11" s="34">
        <v>2</v>
      </c>
      <c r="G11" s="38">
        <v>2</v>
      </c>
      <c r="H11" s="34">
        <v>2</v>
      </c>
      <c r="I11" s="38">
        <v>2</v>
      </c>
      <c r="J11" s="34">
        <v>2</v>
      </c>
      <c r="K11" s="38">
        <v>2</v>
      </c>
      <c r="L11" s="34">
        <v>2</v>
      </c>
      <c r="M11" s="38">
        <v>2</v>
      </c>
      <c r="N11" s="34">
        <v>2</v>
      </c>
      <c r="O11" s="38">
        <v>2</v>
      </c>
      <c r="P11" s="34">
        <v>2</v>
      </c>
      <c r="Q11" s="38">
        <v>2</v>
      </c>
      <c r="R11" s="34">
        <v>2</v>
      </c>
      <c r="S11" s="38">
        <v>2</v>
      </c>
      <c r="T11" s="34">
        <v>2</v>
      </c>
      <c r="U11" s="35">
        <f t="shared" si="29"/>
        <v>0</v>
      </c>
      <c r="V11" s="36">
        <f t="shared" si="27"/>
        <v>0</v>
      </c>
      <c r="W11" s="37">
        <f t="shared" si="27"/>
        <v>0</v>
      </c>
      <c r="X11" s="38">
        <v>4</v>
      </c>
      <c r="Y11" s="34">
        <v>4</v>
      </c>
      <c r="Z11" s="38">
        <v>4</v>
      </c>
      <c r="AA11" s="34">
        <v>3</v>
      </c>
      <c r="AB11" s="38">
        <v>4</v>
      </c>
      <c r="AC11" s="34">
        <v>4</v>
      </c>
      <c r="AD11" s="38">
        <v>4</v>
      </c>
      <c r="AE11" s="34">
        <v>3</v>
      </c>
      <c r="AF11" s="38">
        <v>4</v>
      </c>
      <c r="AG11" s="34">
        <v>4</v>
      </c>
      <c r="AH11" s="38">
        <v>4</v>
      </c>
      <c r="AI11" s="34">
        <v>3</v>
      </c>
      <c r="AJ11" s="38">
        <v>4</v>
      </c>
      <c r="AK11" s="34">
        <v>4</v>
      </c>
      <c r="AL11" s="38">
        <v>4</v>
      </c>
      <c r="AM11" s="34">
        <v>3</v>
      </c>
      <c r="AN11" s="38">
        <v>4</v>
      </c>
      <c r="AO11" s="34">
        <v>4</v>
      </c>
      <c r="AP11" s="38">
        <v>4</v>
      </c>
      <c r="AQ11" s="34">
        <v>3</v>
      </c>
      <c r="AR11" s="38">
        <v>4</v>
      </c>
      <c r="AS11" s="34">
        <v>4</v>
      </c>
      <c r="AT11" s="338">
        <v>3</v>
      </c>
      <c r="AU11" s="35">
        <f t="shared" si="28"/>
        <v>0</v>
      </c>
      <c r="AV11" s="3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1">
        <v>0</v>
      </c>
      <c r="BF11" s="42">
        <f t="shared" si="30"/>
        <v>118</v>
      </c>
    </row>
    <row r="12" spans="1:58" ht="15.75" customHeight="1" thickBot="1" x14ac:dyDescent="0.3">
      <c r="A12" s="785"/>
      <c r="B12" s="778"/>
      <c r="C12" s="790"/>
      <c r="D12" s="192" t="s">
        <v>165</v>
      </c>
      <c r="E12" s="38">
        <v>1</v>
      </c>
      <c r="F12" s="34">
        <v>1</v>
      </c>
      <c r="G12" s="34">
        <v>1</v>
      </c>
      <c r="H12" s="38">
        <v>1</v>
      </c>
      <c r="I12" s="34">
        <v>1</v>
      </c>
      <c r="J12" s="34">
        <v>1</v>
      </c>
      <c r="K12" s="38">
        <v>1</v>
      </c>
      <c r="L12" s="34">
        <v>1</v>
      </c>
      <c r="M12" s="34">
        <v>1</v>
      </c>
      <c r="N12" s="38">
        <v>1</v>
      </c>
      <c r="O12" s="34">
        <v>1</v>
      </c>
      <c r="P12" s="34">
        <v>1</v>
      </c>
      <c r="Q12" s="38">
        <v>1</v>
      </c>
      <c r="R12" s="34">
        <v>1</v>
      </c>
      <c r="S12" s="34">
        <v>1</v>
      </c>
      <c r="T12" s="38">
        <v>1</v>
      </c>
      <c r="U12" s="35">
        <f t="shared" si="29"/>
        <v>0</v>
      </c>
      <c r="V12" s="36">
        <f t="shared" si="27"/>
        <v>0</v>
      </c>
      <c r="W12" s="37">
        <f t="shared" si="27"/>
        <v>0</v>
      </c>
      <c r="X12" s="38">
        <v>2</v>
      </c>
      <c r="Y12" s="34">
        <v>2</v>
      </c>
      <c r="Z12" s="34">
        <v>2</v>
      </c>
      <c r="AA12" s="38">
        <v>1</v>
      </c>
      <c r="AB12" s="34">
        <v>2</v>
      </c>
      <c r="AC12" s="34">
        <v>2</v>
      </c>
      <c r="AD12" s="38">
        <v>2</v>
      </c>
      <c r="AE12" s="34">
        <v>1</v>
      </c>
      <c r="AF12" s="34">
        <v>2</v>
      </c>
      <c r="AG12" s="38">
        <v>2</v>
      </c>
      <c r="AH12" s="34">
        <v>2</v>
      </c>
      <c r="AI12" s="34">
        <v>2</v>
      </c>
      <c r="AJ12" s="38">
        <v>2</v>
      </c>
      <c r="AK12" s="34">
        <v>2</v>
      </c>
      <c r="AL12" s="34">
        <v>2</v>
      </c>
      <c r="AM12" s="38">
        <v>1</v>
      </c>
      <c r="AN12" s="34">
        <v>2</v>
      </c>
      <c r="AO12" s="34">
        <v>2</v>
      </c>
      <c r="AP12" s="38">
        <v>2</v>
      </c>
      <c r="AQ12" s="34">
        <v>2</v>
      </c>
      <c r="AR12" s="34">
        <v>2</v>
      </c>
      <c r="AS12" s="38">
        <v>2</v>
      </c>
      <c r="AT12" s="44">
        <v>2</v>
      </c>
      <c r="AU12" s="35">
        <f t="shared" si="28"/>
        <v>0</v>
      </c>
      <c r="AV12" s="340">
        <v>0</v>
      </c>
      <c r="AW12" s="40">
        <v>0</v>
      </c>
      <c r="AX12" s="40">
        <v>0</v>
      </c>
      <c r="AY12" s="40">
        <v>0</v>
      </c>
      <c r="AZ12" s="40">
        <v>0</v>
      </c>
      <c r="BA12" s="40">
        <v>0</v>
      </c>
      <c r="BB12" s="40">
        <v>0</v>
      </c>
      <c r="BC12" s="40">
        <v>0</v>
      </c>
      <c r="BD12" s="40">
        <v>0</v>
      </c>
      <c r="BE12" s="41">
        <v>0</v>
      </c>
      <c r="BF12" s="42">
        <f t="shared" si="30"/>
        <v>59</v>
      </c>
    </row>
    <row r="13" spans="1:58" ht="15" customHeight="1" x14ac:dyDescent="0.25">
      <c r="A13" s="785"/>
      <c r="B13" s="777" t="s">
        <v>277</v>
      </c>
      <c r="C13" s="779" t="s">
        <v>29</v>
      </c>
      <c r="D13" s="192" t="s">
        <v>164</v>
      </c>
      <c r="E13" s="38">
        <v>3</v>
      </c>
      <c r="F13" s="38">
        <v>3</v>
      </c>
      <c r="G13" s="38">
        <v>3</v>
      </c>
      <c r="H13" s="38">
        <v>3</v>
      </c>
      <c r="I13" s="38">
        <v>3</v>
      </c>
      <c r="J13" s="38">
        <v>3</v>
      </c>
      <c r="K13" s="38">
        <v>3</v>
      </c>
      <c r="L13" s="38">
        <v>3</v>
      </c>
      <c r="M13" s="38">
        <v>3</v>
      </c>
      <c r="N13" s="38">
        <v>3</v>
      </c>
      <c r="O13" s="38">
        <v>3</v>
      </c>
      <c r="P13" s="38">
        <v>3</v>
      </c>
      <c r="Q13" s="38">
        <v>3</v>
      </c>
      <c r="R13" s="38">
        <v>3</v>
      </c>
      <c r="S13" s="38">
        <v>3</v>
      </c>
      <c r="T13" s="38">
        <v>3</v>
      </c>
      <c r="U13" s="35">
        <f t="shared" si="29"/>
        <v>0</v>
      </c>
      <c r="V13" s="36">
        <f t="shared" si="27"/>
        <v>0</v>
      </c>
      <c r="W13" s="37">
        <f t="shared" si="27"/>
        <v>0</v>
      </c>
      <c r="X13" s="38">
        <v>3</v>
      </c>
      <c r="Y13" s="38">
        <v>3</v>
      </c>
      <c r="Z13" s="38">
        <v>3</v>
      </c>
      <c r="AA13" s="38">
        <v>4</v>
      </c>
      <c r="AB13" s="38">
        <v>3</v>
      </c>
      <c r="AC13" s="38">
        <v>3</v>
      </c>
      <c r="AD13" s="38">
        <v>3</v>
      </c>
      <c r="AE13" s="38">
        <v>3</v>
      </c>
      <c r="AF13" s="38">
        <v>3</v>
      </c>
      <c r="AG13" s="38">
        <v>3</v>
      </c>
      <c r="AH13" s="38">
        <v>3</v>
      </c>
      <c r="AI13" s="38">
        <v>3</v>
      </c>
      <c r="AJ13" s="38">
        <v>3</v>
      </c>
      <c r="AK13" s="38">
        <v>3</v>
      </c>
      <c r="AL13" s="38">
        <v>3</v>
      </c>
      <c r="AM13" s="38">
        <v>3</v>
      </c>
      <c r="AN13" s="38">
        <v>3</v>
      </c>
      <c r="AO13" s="38">
        <v>3</v>
      </c>
      <c r="AP13" s="38">
        <v>3</v>
      </c>
      <c r="AQ13" s="38">
        <v>3</v>
      </c>
      <c r="AR13" s="38">
        <v>3</v>
      </c>
      <c r="AS13" s="38">
        <v>2</v>
      </c>
      <c r="AT13" s="39">
        <v>4</v>
      </c>
      <c r="AU13" s="35">
        <f t="shared" si="28"/>
        <v>0</v>
      </c>
      <c r="AV13" s="3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1">
        <v>0</v>
      </c>
      <c r="BF13" s="43">
        <f t="shared" si="30"/>
        <v>118</v>
      </c>
    </row>
    <row r="14" spans="1:58" ht="15.75" customHeight="1" thickBot="1" x14ac:dyDescent="0.3">
      <c r="A14" s="785"/>
      <c r="B14" s="778"/>
      <c r="C14" s="780"/>
      <c r="D14" s="192" t="s">
        <v>165</v>
      </c>
      <c r="E14" s="38">
        <v>1</v>
      </c>
      <c r="F14" s="34">
        <v>2</v>
      </c>
      <c r="G14" s="34">
        <v>1</v>
      </c>
      <c r="H14" s="38">
        <v>2</v>
      </c>
      <c r="I14" s="34">
        <v>1</v>
      </c>
      <c r="J14" s="34">
        <v>2</v>
      </c>
      <c r="K14" s="38">
        <v>1</v>
      </c>
      <c r="L14" s="34">
        <v>2</v>
      </c>
      <c r="M14" s="34">
        <v>1</v>
      </c>
      <c r="N14" s="38">
        <v>2</v>
      </c>
      <c r="O14" s="34">
        <v>1</v>
      </c>
      <c r="P14" s="34">
        <v>2</v>
      </c>
      <c r="Q14" s="38">
        <v>1</v>
      </c>
      <c r="R14" s="34">
        <v>2</v>
      </c>
      <c r="S14" s="34">
        <v>1</v>
      </c>
      <c r="T14" s="38">
        <v>2</v>
      </c>
      <c r="U14" s="35">
        <f t="shared" si="29"/>
        <v>0</v>
      </c>
      <c r="V14" s="36">
        <f t="shared" si="27"/>
        <v>0</v>
      </c>
      <c r="W14" s="37">
        <f t="shared" si="27"/>
        <v>0</v>
      </c>
      <c r="X14" s="38">
        <v>1</v>
      </c>
      <c r="Y14" s="34">
        <v>2</v>
      </c>
      <c r="Z14" s="34">
        <v>1</v>
      </c>
      <c r="AA14" s="34">
        <v>2</v>
      </c>
      <c r="AB14" s="34">
        <v>1</v>
      </c>
      <c r="AC14" s="38">
        <v>2</v>
      </c>
      <c r="AD14" s="34">
        <v>1</v>
      </c>
      <c r="AE14" s="34">
        <v>2</v>
      </c>
      <c r="AF14" s="34">
        <v>1</v>
      </c>
      <c r="AG14" s="34">
        <v>2</v>
      </c>
      <c r="AH14" s="38">
        <v>1</v>
      </c>
      <c r="AI14" s="34">
        <v>2</v>
      </c>
      <c r="AJ14" s="34">
        <v>1</v>
      </c>
      <c r="AK14" s="34">
        <v>2</v>
      </c>
      <c r="AL14" s="34">
        <v>1</v>
      </c>
      <c r="AM14" s="38">
        <v>2</v>
      </c>
      <c r="AN14" s="34">
        <v>1</v>
      </c>
      <c r="AO14" s="34">
        <v>2</v>
      </c>
      <c r="AP14" s="34">
        <v>1</v>
      </c>
      <c r="AQ14" s="34">
        <v>2</v>
      </c>
      <c r="AR14" s="38">
        <v>1</v>
      </c>
      <c r="AS14" s="34">
        <v>2</v>
      </c>
      <c r="AT14" s="44">
        <v>2</v>
      </c>
      <c r="AU14" s="35">
        <f t="shared" si="28"/>
        <v>0</v>
      </c>
      <c r="AV14" s="3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1">
        <v>0</v>
      </c>
      <c r="BF14" s="43">
        <f t="shared" si="30"/>
        <v>59</v>
      </c>
    </row>
    <row r="15" spans="1:58" ht="15" customHeight="1" x14ac:dyDescent="0.25">
      <c r="A15" s="785"/>
      <c r="B15" s="777" t="s">
        <v>278</v>
      </c>
      <c r="C15" s="789" t="s">
        <v>166</v>
      </c>
      <c r="D15" s="192" t="s">
        <v>164</v>
      </c>
      <c r="E15" s="38">
        <v>3</v>
      </c>
      <c r="F15" s="38">
        <v>3</v>
      </c>
      <c r="G15" s="38">
        <v>3</v>
      </c>
      <c r="H15" s="38">
        <v>3</v>
      </c>
      <c r="I15" s="38">
        <v>3</v>
      </c>
      <c r="J15" s="38">
        <v>3</v>
      </c>
      <c r="K15" s="38">
        <v>3</v>
      </c>
      <c r="L15" s="38">
        <v>3</v>
      </c>
      <c r="M15" s="38">
        <v>3</v>
      </c>
      <c r="N15" s="38">
        <v>3</v>
      </c>
      <c r="O15" s="38">
        <v>3</v>
      </c>
      <c r="P15" s="38">
        <v>3</v>
      </c>
      <c r="Q15" s="38">
        <v>3</v>
      </c>
      <c r="R15" s="38">
        <v>3</v>
      </c>
      <c r="S15" s="38">
        <v>3</v>
      </c>
      <c r="T15" s="38">
        <v>3</v>
      </c>
      <c r="U15" s="35">
        <f t="shared" si="29"/>
        <v>0</v>
      </c>
      <c r="V15" s="36">
        <f t="shared" si="27"/>
        <v>0</v>
      </c>
      <c r="W15" s="37">
        <f t="shared" si="27"/>
        <v>0</v>
      </c>
      <c r="X15" s="38">
        <v>3</v>
      </c>
      <c r="Y15" s="38">
        <v>3</v>
      </c>
      <c r="Z15" s="38">
        <v>3</v>
      </c>
      <c r="AA15" s="38">
        <v>3</v>
      </c>
      <c r="AB15" s="38">
        <v>3</v>
      </c>
      <c r="AC15" s="38">
        <v>3</v>
      </c>
      <c r="AD15" s="38">
        <v>3</v>
      </c>
      <c r="AE15" s="38">
        <v>3</v>
      </c>
      <c r="AF15" s="38">
        <v>3</v>
      </c>
      <c r="AG15" s="38">
        <v>3</v>
      </c>
      <c r="AH15" s="38">
        <v>3</v>
      </c>
      <c r="AI15" s="38">
        <v>3</v>
      </c>
      <c r="AJ15" s="38">
        <v>3</v>
      </c>
      <c r="AK15" s="38">
        <v>3</v>
      </c>
      <c r="AL15" s="38">
        <v>3</v>
      </c>
      <c r="AM15" s="38">
        <v>3</v>
      </c>
      <c r="AN15" s="38">
        <v>3</v>
      </c>
      <c r="AO15" s="38">
        <v>3</v>
      </c>
      <c r="AP15" s="38">
        <v>3</v>
      </c>
      <c r="AQ15" s="38">
        <v>3</v>
      </c>
      <c r="AR15" s="38">
        <v>3</v>
      </c>
      <c r="AS15" s="38">
        <v>3</v>
      </c>
      <c r="AT15" s="39">
        <v>4</v>
      </c>
      <c r="AU15" s="35">
        <f t="shared" si="28"/>
        <v>0</v>
      </c>
      <c r="AV15" s="3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1">
        <v>0</v>
      </c>
      <c r="BF15" s="43">
        <f t="shared" si="30"/>
        <v>118</v>
      </c>
    </row>
    <row r="16" spans="1:58" ht="15.75" customHeight="1" thickBot="1" x14ac:dyDescent="0.3">
      <c r="A16" s="785"/>
      <c r="B16" s="778"/>
      <c r="C16" s="790"/>
      <c r="D16" s="192" t="s">
        <v>165</v>
      </c>
      <c r="E16" s="38">
        <v>2</v>
      </c>
      <c r="F16" s="34">
        <v>1</v>
      </c>
      <c r="G16" s="34">
        <v>2</v>
      </c>
      <c r="H16" s="34">
        <v>1</v>
      </c>
      <c r="I16" s="34">
        <v>2</v>
      </c>
      <c r="J16" s="34">
        <v>1</v>
      </c>
      <c r="K16" s="34">
        <v>2</v>
      </c>
      <c r="L16" s="34">
        <v>1</v>
      </c>
      <c r="M16" s="34">
        <v>2</v>
      </c>
      <c r="N16" s="34">
        <v>1</v>
      </c>
      <c r="O16" s="34">
        <v>2</v>
      </c>
      <c r="P16" s="34">
        <v>1</v>
      </c>
      <c r="Q16" s="34">
        <v>2</v>
      </c>
      <c r="R16" s="34">
        <v>1</v>
      </c>
      <c r="S16" s="34">
        <v>2</v>
      </c>
      <c r="T16" s="44">
        <v>1</v>
      </c>
      <c r="U16" s="35">
        <f t="shared" si="29"/>
        <v>0</v>
      </c>
      <c r="V16" s="36">
        <f t="shared" si="27"/>
        <v>0</v>
      </c>
      <c r="W16" s="37">
        <f t="shared" si="27"/>
        <v>0</v>
      </c>
      <c r="X16" s="38">
        <v>2</v>
      </c>
      <c r="Y16" s="38">
        <v>1</v>
      </c>
      <c r="Z16" s="38">
        <v>2</v>
      </c>
      <c r="AA16" s="38">
        <v>1</v>
      </c>
      <c r="AB16" s="38">
        <v>2</v>
      </c>
      <c r="AC16" s="38">
        <v>1</v>
      </c>
      <c r="AD16" s="38">
        <v>2</v>
      </c>
      <c r="AE16" s="38">
        <v>1</v>
      </c>
      <c r="AF16" s="38">
        <v>2</v>
      </c>
      <c r="AG16" s="38">
        <v>1</v>
      </c>
      <c r="AH16" s="38">
        <v>2</v>
      </c>
      <c r="AI16" s="38">
        <v>1</v>
      </c>
      <c r="AJ16" s="38">
        <v>2</v>
      </c>
      <c r="AK16" s="38">
        <v>1</v>
      </c>
      <c r="AL16" s="38">
        <v>2</v>
      </c>
      <c r="AM16" s="38">
        <v>1</v>
      </c>
      <c r="AN16" s="38">
        <v>2</v>
      </c>
      <c r="AO16" s="38">
        <v>1</v>
      </c>
      <c r="AP16" s="38">
        <v>2</v>
      </c>
      <c r="AQ16" s="38">
        <v>1</v>
      </c>
      <c r="AR16" s="38">
        <v>2</v>
      </c>
      <c r="AS16" s="38">
        <v>1</v>
      </c>
      <c r="AT16" s="338">
        <v>2</v>
      </c>
      <c r="AU16" s="35">
        <f t="shared" si="28"/>
        <v>0</v>
      </c>
      <c r="AV16" s="3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1">
        <v>0</v>
      </c>
      <c r="BF16" s="43">
        <f t="shared" si="30"/>
        <v>59</v>
      </c>
    </row>
    <row r="17" spans="1:58" x14ac:dyDescent="0.25">
      <c r="A17" s="785"/>
      <c r="B17" s="777" t="s">
        <v>279</v>
      </c>
      <c r="C17" s="779" t="s">
        <v>31</v>
      </c>
      <c r="D17" s="192" t="s">
        <v>164</v>
      </c>
      <c r="E17" s="38">
        <v>3</v>
      </c>
      <c r="F17" s="34">
        <v>3</v>
      </c>
      <c r="G17" s="34">
        <v>3</v>
      </c>
      <c r="H17" s="34">
        <v>3</v>
      </c>
      <c r="I17" s="34">
        <v>3</v>
      </c>
      <c r="J17" s="34">
        <v>3</v>
      </c>
      <c r="K17" s="34">
        <v>3</v>
      </c>
      <c r="L17" s="34">
        <v>3</v>
      </c>
      <c r="M17" s="34">
        <v>3</v>
      </c>
      <c r="N17" s="34">
        <v>3</v>
      </c>
      <c r="O17" s="34">
        <v>3</v>
      </c>
      <c r="P17" s="34">
        <v>3</v>
      </c>
      <c r="Q17" s="34">
        <v>3</v>
      </c>
      <c r="R17" s="34">
        <v>3</v>
      </c>
      <c r="S17" s="34">
        <v>3</v>
      </c>
      <c r="T17" s="44">
        <v>3</v>
      </c>
      <c r="U17" s="35">
        <f t="shared" si="29"/>
        <v>0</v>
      </c>
      <c r="V17" s="36">
        <f t="shared" si="27"/>
        <v>0</v>
      </c>
      <c r="W17" s="37">
        <f t="shared" si="27"/>
        <v>0</v>
      </c>
      <c r="X17" s="38">
        <v>3</v>
      </c>
      <c r="Y17" s="34">
        <v>3</v>
      </c>
      <c r="Z17" s="34">
        <v>3</v>
      </c>
      <c r="AA17" s="34">
        <v>3</v>
      </c>
      <c r="AB17" s="34">
        <v>3</v>
      </c>
      <c r="AC17" s="34">
        <v>3</v>
      </c>
      <c r="AD17" s="34">
        <v>3</v>
      </c>
      <c r="AE17" s="34">
        <v>3</v>
      </c>
      <c r="AF17" s="34">
        <v>3</v>
      </c>
      <c r="AG17" s="34">
        <v>3</v>
      </c>
      <c r="AH17" s="34">
        <v>3</v>
      </c>
      <c r="AI17" s="34">
        <v>3</v>
      </c>
      <c r="AJ17" s="34">
        <v>3</v>
      </c>
      <c r="AK17" s="34">
        <v>3</v>
      </c>
      <c r="AL17" s="34">
        <v>3</v>
      </c>
      <c r="AM17" s="34">
        <v>3</v>
      </c>
      <c r="AN17" s="34">
        <v>2</v>
      </c>
      <c r="AO17" s="34">
        <v>3</v>
      </c>
      <c r="AP17" s="34">
        <v>4</v>
      </c>
      <c r="AQ17" s="34">
        <v>3</v>
      </c>
      <c r="AR17" s="34">
        <v>3</v>
      </c>
      <c r="AS17" s="34">
        <v>3</v>
      </c>
      <c r="AT17" s="39">
        <v>4</v>
      </c>
      <c r="AU17" s="35">
        <f t="shared" si="28"/>
        <v>0</v>
      </c>
      <c r="AV17" s="340">
        <v>0</v>
      </c>
      <c r="AW17" s="40">
        <v>0</v>
      </c>
      <c r="AX17" s="40">
        <v>0</v>
      </c>
      <c r="AY17" s="40">
        <v>0</v>
      </c>
      <c r="AZ17" s="40">
        <v>0</v>
      </c>
      <c r="BA17" s="40">
        <v>0</v>
      </c>
      <c r="BB17" s="40">
        <v>0</v>
      </c>
      <c r="BC17" s="40">
        <v>0</v>
      </c>
      <c r="BD17" s="40">
        <v>0</v>
      </c>
      <c r="BE17" s="41">
        <v>0</v>
      </c>
      <c r="BF17" s="43">
        <f t="shared" si="30"/>
        <v>118</v>
      </c>
    </row>
    <row r="18" spans="1:58" ht="15.75" thickBot="1" x14ac:dyDescent="0.3">
      <c r="A18" s="785"/>
      <c r="B18" s="778"/>
      <c r="C18" s="780"/>
      <c r="D18" s="192" t="s">
        <v>165</v>
      </c>
      <c r="E18" s="38">
        <v>1</v>
      </c>
      <c r="F18" s="34">
        <v>2</v>
      </c>
      <c r="G18" s="34">
        <v>1</v>
      </c>
      <c r="H18" s="34">
        <v>2</v>
      </c>
      <c r="I18" s="34">
        <v>1</v>
      </c>
      <c r="J18" s="34">
        <v>2</v>
      </c>
      <c r="K18" s="34">
        <v>1</v>
      </c>
      <c r="L18" s="34">
        <v>2</v>
      </c>
      <c r="M18" s="34">
        <v>1</v>
      </c>
      <c r="N18" s="34">
        <v>2</v>
      </c>
      <c r="O18" s="34">
        <v>1</v>
      </c>
      <c r="P18" s="34">
        <v>2</v>
      </c>
      <c r="Q18" s="34">
        <v>1</v>
      </c>
      <c r="R18" s="34">
        <v>2</v>
      </c>
      <c r="S18" s="34">
        <v>1</v>
      </c>
      <c r="T18" s="44">
        <v>2</v>
      </c>
      <c r="U18" s="35">
        <f t="shared" si="29"/>
        <v>0</v>
      </c>
      <c r="V18" s="36">
        <f t="shared" si="27"/>
        <v>0</v>
      </c>
      <c r="W18" s="37">
        <f t="shared" si="27"/>
        <v>0</v>
      </c>
      <c r="X18" s="38">
        <v>2</v>
      </c>
      <c r="Y18" s="34">
        <v>1</v>
      </c>
      <c r="Z18" s="34">
        <v>2</v>
      </c>
      <c r="AA18" s="34">
        <v>1</v>
      </c>
      <c r="AB18" s="34">
        <v>2</v>
      </c>
      <c r="AC18" s="34">
        <v>1</v>
      </c>
      <c r="AD18" s="34">
        <v>2</v>
      </c>
      <c r="AE18" s="34">
        <v>1</v>
      </c>
      <c r="AF18" s="34">
        <v>2</v>
      </c>
      <c r="AG18" s="34">
        <v>1</v>
      </c>
      <c r="AH18" s="34">
        <v>2</v>
      </c>
      <c r="AI18" s="34">
        <v>1</v>
      </c>
      <c r="AJ18" s="34">
        <v>2</v>
      </c>
      <c r="AK18" s="34">
        <v>1</v>
      </c>
      <c r="AL18" s="34">
        <v>2</v>
      </c>
      <c r="AM18" s="34">
        <v>1</v>
      </c>
      <c r="AN18" s="34">
        <v>2</v>
      </c>
      <c r="AO18" s="34">
        <v>1</v>
      </c>
      <c r="AP18" s="34">
        <v>2</v>
      </c>
      <c r="AQ18" s="34">
        <v>1</v>
      </c>
      <c r="AR18" s="34">
        <v>2</v>
      </c>
      <c r="AS18" s="34">
        <v>1</v>
      </c>
      <c r="AT18" s="39">
        <v>2</v>
      </c>
      <c r="AU18" s="35">
        <f t="shared" si="28"/>
        <v>0</v>
      </c>
      <c r="AV18" s="3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1">
        <v>0</v>
      </c>
      <c r="BF18" s="43">
        <f t="shared" si="30"/>
        <v>59</v>
      </c>
    </row>
    <row r="19" spans="1:58" ht="15" customHeight="1" x14ac:dyDescent="0.25">
      <c r="A19" s="785"/>
      <c r="B19" s="777" t="s">
        <v>280</v>
      </c>
      <c r="C19" s="779" t="s">
        <v>316</v>
      </c>
      <c r="D19" s="192" t="s">
        <v>164</v>
      </c>
      <c r="E19" s="38">
        <v>2</v>
      </c>
      <c r="F19" s="38">
        <v>2</v>
      </c>
      <c r="G19" s="38">
        <v>2</v>
      </c>
      <c r="H19" s="38">
        <v>2</v>
      </c>
      <c r="I19" s="38">
        <v>2</v>
      </c>
      <c r="J19" s="38">
        <v>2</v>
      </c>
      <c r="K19" s="38">
        <v>2</v>
      </c>
      <c r="L19" s="38">
        <v>2</v>
      </c>
      <c r="M19" s="38">
        <v>2</v>
      </c>
      <c r="N19" s="38">
        <v>2</v>
      </c>
      <c r="O19" s="38">
        <v>2</v>
      </c>
      <c r="P19" s="38">
        <v>2</v>
      </c>
      <c r="Q19" s="38">
        <v>2</v>
      </c>
      <c r="R19" s="38">
        <v>2</v>
      </c>
      <c r="S19" s="38">
        <v>2</v>
      </c>
      <c r="T19" s="38">
        <v>2</v>
      </c>
      <c r="U19" s="35">
        <f t="shared" si="29"/>
        <v>0</v>
      </c>
      <c r="V19" s="36">
        <f t="shared" si="27"/>
        <v>0</v>
      </c>
      <c r="W19" s="37">
        <f t="shared" si="27"/>
        <v>0</v>
      </c>
      <c r="X19" s="38">
        <v>2</v>
      </c>
      <c r="Y19" s="38">
        <v>2</v>
      </c>
      <c r="Z19" s="38">
        <v>2</v>
      </c>
      <c r="AA19" s="38">
        <v>2</v>
      </c>
      <c r="AB19" s="38">
        <v>2</v>
      </c>
      <c r="AC19" s="38">
        <v>2</v>
      </c>
      <c r="AD19" s="38">
        <v>2</v>
      </c>
      <c r="AE19" s="38">
        <v>2</v>
      </c>
      <c r="AF19" s="38">
        <v>2</v>
      </c>
      <c r="AG19" s="38">
        <v>2</v>
      </c>
      <c r="AH19" s="38">
        <v>2</v>
      </c>
      <c r="AI19" s="38">
        <v>2</v>
      </c>
      <c r="AJ19" s="38">
        <v>2</v>
      </c>
      <c r="AK19" s="38">
        <v>2</v>
      </c>
      <c r="AL19" s="38">
        <v>2</v>
      </c>
      <c r="AM19" s="38">
        <v>2</v>
      </c>
      <c r="AN19" s="38">
        <v>2</v>
      </c>
      <c r="AO19" s="38">
        <v>2</v>
      </c>
      <c r="AP19" s="38">
        <v>2</v>
      </c>
      <c r="AQ19" s="38">
        <v>2</v>
      </c>
      <c r="AR19" s="38">
        <v>2</v>
      </c>
      <c r="AS19" s="38">
        <v>2</v>
      </c>
      <c r="AT19" s="38">
        <v>0</v>
      </c>
      <c r="AU19" s="35">
        <f t="shared" si="28"/>
        <v>0</v>
      </c>
      <c r="AV19" s="340">
        <v>0</v>
      </c>
      <c r="AW19" s="40">
        <v>0</v>
      </c>
      <c r="AX19" s="40">
        <v>0</v>
      </c>
      <c r="AY19" s="40">
        <v>0</v>
      </c>
      <c r="AZ19" s="40">
        <v>0</v>
      </c>
      <c r="BA19" s="40">
        <v>0</v>
      </c>
      <c r="BB19" s="40">
        <v>0</v>
      </c>
      <c r="BC19" s="40">
        <v>0</v>
      </c>
      <c r="BD19" s="40">
        <v>0</v>
      </c>
      <c r="BE19" s="41">
        <v>0</v>
      </c>
      <c r="BF19" s="43">
        <f t="shared" si="30"/>
        <v>76</v>
      </c>
    </row>
    <row r="20" spans="1:58" ht="15.75" customHeight="1" thickBot="1" x14ac:dyDescent="0.3">
      <c r="A20" s="785"/>
      <c r="B20" s="778"/>
      <c r="C20" s="780"/>
      <c r="D20" s="192" t="s">
        <v>165</v>
      </c>
      <c r="E20" s="38">
        <v>1</v>
      </c>
      <c r="F20" s="38">
        <v>1</v>
      </c>
      <c r="G20" s="38">
        <v>1</v>
      </c>
      <c r="H20" s="38">
        <v>1</v>
      </c>
      <c r="I20" s="38">
        <v>1</v>
      </c>
      <c r="J20" s="38">
        <v>1</v>
      </c>
      <c r="K20" s="38">
        <v>1</v>
      </c>
      <c r="L20" s="38">
        <v>1</v>
      </c>
      <c r="M20" s="38">
        <v>1</v>
      </c>
      <c r="N20" s="38">
        <v>1</v>
      </c>
      <c r="O20" s="38">
        <v>1</v>
      </c>
      <c r="P20" s="38">
        <v>1</v>
      </c>
      <c r="Q20" s="38">
        <v>1</v>
      </c>
      <c r="R20" s="38">
        <v>1</v>
      </c>
      <c r="S20" s="38">
        <v>1</v>
      </c>
      <c r="T20" s="38">
        <v>1</v>
      </c>
      <c r="U20" s="35">
        <f t="shared" ref="U20:U23" si="31">U22+U24+U26+U28+U30+U32+U34+U36+U38+U40+U42+U44</f>
        <v>0</v>
      </c>
      <c r="V20" s="36">
        <f t="shared" si="27"/>
        <v>0</v>
      </c>
      <c r="W20" s="37">
        <f t="shared" si="27"/>
        <v>0</v>
      </c>
      <c r="X20" s="38">
        <v>1</v>
      </c>
      <c r="Y20" s="38">
        <v>1</v>
      </c>
      <c r="Z20" s="38">
        <v>1</v>
      </c>
      <c r="AA20" s="38">
        <v>1</v>
      </c>
      <c r="AB20" s="38">
        <v>1</v>
      </c>
      <c r="AC20" s="38">
        <v>1</v>
      </c>
      <c r="AD20" s="38">
        <v>1</v>
      </c>
      <c r="AE20" s="38">
        <v>1</v>
      </c>
      <c r="AF20" s="38">
        <v>1</v>
      </c>
      <c r="AG20" s="38">
        <v>1</v>
      </c>
      <c r="AH20" s="38">
        <v>1</v>
      </c>
      <c r="AI20" s="38">
        <v>1</v>
      </c>
      <c r="AJ20" s="38">
        <v>1</v>
      </c>
      <c r="AK20" s="38">
        <v>1</v>
      </c>
      <c r="AL20" s="38">
        <v>1</v>
      </c>
      <c r="AM20" s="38">
        <v>1</v>
      </c>
      <c r="AN20" s="38">
        <v>1</v>
      </c>
      <c r="AO20" s="38">
        <v>1</v>
      </c>
      <c r="AP20" s="38">
        <v>1</v>
      </c>
      <c r="AQ20" s="38">
        <v>1</v>
      </c>
      <c r="AR20" s="38">
        <v>1</v>
      </c>
      <c r="AS20" s="38">
        <v>1</v>
      </c>
      <c r="AT20" s="39">
        <v>0</v>
      </c>
      <c r="AU20" s="35">
        <f t="shared" si="28"/>
        <v>0</v>
      </c>
      <c r="AV20" s="340">
        <v>0</v>
      </c>
      <c r="AW20" s="40">
        <v>0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0</v>
      </c>
      <c r="BE20" s="41">
        <v>0</v>
      </c>
      <c r="BF20" s="43">
        <f t="shared" si="30"/>
        <v>38</v>
      </c>
    </row>
    <row r="21" spans="1:58" ht="15" customHeight="1" x14ac:dyDescent="0.25">
      <c r="A21" s="785"/>
      <c r="B21" s="777" t="s">
        <v>281</v>
      </c>
      <c r="C21" s="779" t="s">
        <v>32</v>
      </c>
      <c r="D21" s="192" t="s">
        <v>164</v>
      </c>
      <c r="E21" s="38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44">
        <v>0</v>
      </c>
      <c r="U21" s="35">
        <f t="shared" si="31"/>
        <v>0</v>
      </c>
      <c r="V21" s="36">
        <f t="shared" si="27"/>
        <v>0</v>
      </c>
      <c r="W21" s="37">
        <f t="shared" si="27"/>
        <v>0</v>
      </c>
      <c r="X21" s="38">
        <v>2</v>
      </c>
      <c r="Y21" s="34">
        <v>0</v>
      </c>
      <c r="Z21" s="34">
        <v>2</v>
      </c>
      <c r="AA21" s="34">
        <v>0</v>
      </c>
      <c r="AB21" s="34">
        <v>2</v>
      </c>
      <c r="AC21" s="34">
        <v>2</v>
      </c>
      <c r="AD21" s="34">
        <v>2</v>
      </c>
      <c r="AE21" s="34">
        <v>2</v>
      </c>
      <c r="AF21" s="34">
        <v>2</v>
      </c>
      <c r="AG21" s="34">
        <v>2</v>
      </c>
      <c r="AH21" s="34">
        <v>2</v>
      </c>
      <c r="AI21" s="34">
        <v>2</v>
      </c>
      <c r="AJ21" s="34">
        <v>2</v>
      </c>
      <c r="AK21" s="34">
        <v>0</v>
      </c>
      <c r="AL21" s="34">
        <v>2</v>
      </c>
      <c r="AM21" s="34">
        <v>2</v>
      </c>
      <c r="AN21" s="34">
        <v>2</v>
      </c>
      <c r="AO21" s="34">
        <v>2</v>
      </c>
      <c r="AP21" s="34">
        <v>2</v>
      </c>
      <c r="AQ21" s="34">
        <v>2</v>
      </c>
      <c r="AR21" s="34">
        <v>2</v>
      </c>
      <c r="AS21" s="34">
        <v>2</v>
      </c>
      <c r="AT21" s="39">
        <v>2</v>
      </c>
      <c r="AU21" s="35">
        <f t="shared" si="28"/>
        <v>0</v>
      </c>
      <c r="AV21" s="3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1">
        <v>0</v>
      </c>
      <c r="BF21" s="43">
        <f t="shared" si="30"/>
        <v>40</v>
      </c>
    </row>
    <row r="22" spans="1:58" ht="15.75" customHeight="1" thickBot="1" x14ac:dyDescent="0.3">
      <c r="A22" s="785"/>
      <c r="B22" s="778"/>
      <c r="C22" s="780"/>
      <c r="D22" s="192" t="s">
        <v>165</v>
      </c>
      <c r="E22" s="38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44">
        <v>0</v>
      </c>
      <c r="U22" s="35">
        <f t="shared" si="31"/>
        <v>0</v>
      </c>
      <c r="V22" s="36">
        <f t="shared" si="27"/>
        <v>0</v>
      </c>
      <c r="W22" s="37">
        <f t="shared" si="27"/>
        <v>0</v>
      </c>
      <c r="X22" s="38">
        <v>1</v>
      </c>
      <c r="Y22" s="34">
        <v>0</v>
      </c>
      <c r="Z22" s="34">
        <v>1</v>
      </c>
      <c r="AA22" s="34">
        <v>0</v>
      </c>
      <c r="AB22" s="34">
        <v>1</v>
      </c>
      <c r="AC22" s="34">
        <v>1</v>
      </c>
      <c r="AD22" s="34">
        <v>1</v>
      </c>
      <c r="AE22" s="34">
        <v>1</v>
      </c>
      <c r="AF22" s="34">
        <v>1</v>
      </c>
      <c r="AG22" s="34">
        <v>1</v>
      </c>
      <c r="AH22" s="34">
        <v>1</v>
      </c>
      <c r="AI22" s="34">
        <v>1</v>
      </c>
      <c r="AJ22" s="34">
        <v>1</v>
      </c>
      <c r="AK22" s="34">
        <v>0</v>
      </c>
      <c r="AL22" s="34">
        <v>1</v>
      </c>
      <c r="AM22" s="34">
        <v>1</v>
      </c>
      <c r="AN22" s="34">
        <v>1</v>
      </c>
      <c r="AO22" s="34">
        <v>1</v>
      </c>
      <c r="AP22" s="34">
        <v>1</v>
      </c>
      <c r="AQ22" s="34">
        <v>1</v>
      </c>
      <c r="AR22" s="34">
        <v>1</v>
      </c>
      <c r="AS22" s="34">
        <v>1</v>
      </c>
      <c r="AT22" s="39">
        <v>1</v>
      </c>
      <c r="AU22" s="35">
        <f t="shared" si="28"/>
        <v>0</v>
      </c>
      <c r="AV22" s="340">
        <v>0</v>
      </c>
      <c r="AW22" s="40">
        <v>0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0</v>
      </c>
      <c r="BE22" s="41">
        <v>0</v>
      </c>
      <c r="BF22" s="43">
        <f t="shared" si="30"/>
        <v>20</v>
      </c>
    </row>
    <row r="23" spans="1:58" ht="15" customHeight="1" x14ac:dyDescent="0.25">
      <c r="A23" s="785"/>
      <c r="B23" s="777" t="s">
        <v>287</v>
      </c>
      <c r="C23" s="779" t="s">
        <v>33</v>
      </c>
      <c r="D23" s="192" t="s">
        <v>164</v>
      </c>
      <c r="E23" s="38">
        <v>3</v>
      </c>
      <c r="F23" s="38">
        <v>3</v>
      </c>
      <c r="G23" s="38">
        <v>3</v>
      </c>
      <c r="H23" s="38">
        <v>3</v>
      </c>
      <c r="I23" s="38">
        <v>3</v>
      </c>
      <c r="J23" s="38">
        <v>3</v>
      </c>
      <c r="K23" s="38">
        <v>3</v>
      </c>
      <c r="L23" s="38">
        <v>3</v>
      </c>
      <c r="M23" s="38">
        <v>3</v>
      </c>
      <c r="N23" s="38">
        <v>3</v>
      </c>
      <c r="O23" s="38">
        <v>3</v>
      </c>
      <c r="P23" s="38">
        <v>3</v>
      </c>
      <c r="Q23" s="38">
        <v>3</v>
      </c>
      <c r="R23" s="38">
        <v>3</v>
      </c>
      <c r="S23" s="38">
        <v>3</v>
      </c>
      <c r="T23" s="38">
        <v>3</v>
      </c>
      <c r="U23" s="35">
        <f t="shared" si="31"/>
        <v>0</v>
      </c>
      <c r="V23" s="36">
        <f t="shared" si="27"/>
        <v>0</v>
      </c>
      <c r="W23" s="37">
        <f t="shared" si="27"/>
        <v>0</v>
      </c>
      <c r="X23" s="38">
        <v>3</v>
      </c>
      <c r="Y23" s="38">
        <v>3</v>
      </c>
      <c r="Z23" s="38">
        <v>3</v>
      </c>
      <c r="AA23" s="38">
        <v>3</v>
      </c>
      <c r="AB23" s="38">
        <v>3</v>
      </c>
      <c r="AC23" s="38">
        <v>3</v>
      </c>
      <c r="AD23" s="38">
        <v>3</v>
      </c>
      <c r="AE23" s="38">
        <v>3</v>
      </c>
      <c r="AF23" s="38">
        <v>3</v>
      </c>
      <c r="AG23" s="38">
        <v>3</v>
      </c>
      <c r="AH23" s="38">
        <v>3</v>
      </c>
      <c r="AI23" s="38">
        <v>3</v>
      </c>
      <c r="AJ23" s="38">
        <v>3</v>
      </c>
      <c r="AK23" s="38">
        <v>3</v>
      </c>
      <c r="AL23" s="38">
        <v>3</v>
      </c>
      <c r="AM23" s="38">
        <v>3</v>
      </c>
      <c r="AN23" s="38">
        <v>2</v>
      </c>
      <c r="AO23" s="38">
        <v>3</v>
      </c>
      <c r="AP23" s="38">
        <v>3</v>
      </c>
      <c r="AQ23" s="38">
        <v>3</v>
      </c>
      <c r="AR23" s="38">
        <v>4</v>
      </c>
      <c r="AS23" s="38">
        <v>3</v>
      </c>
      <c r="AT23" s="338">
        <v>4</v>
      </c>
      <c r="AU23" s="35">
        <f t="shared" si="28"/>
        <v>0</v>
      </c>
      <c r="AV23" s="3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0</v>
      </c>
      <c r="BE23" s="41">
        <v>0</v>
      </c>
      <c r="BF23" s="43">
        <f t="shared" si="30"/>
        <v>118</v>
      </c>
    </row>
    <row r="24" spans="1:58" ht="15.75" customHeight="1" thickBot="1" x14ac:dyDescent="0.3">
      <c r="A24" s="785"/>
      <c r="B24" s="778"/>
      <c r="C24" s="780"/>
      <c r="D24" s="192" t="s">
        <v>165</v>
      </c>
      <c r="E24" s="38">
        <v>2</v>
      </c>
      <c r="F24" s="38">
        <v>1</v>
      </c>
      <c r="G24" s="38">
        <v>2</v>
      </c>
      <c r="H24" s="38">
        <v>1</v>
      </c>
      <c r="I24" s="38">
        <v>2</v>
      </c>
      <c r="J24" s="38">
        <v>1</v>
      </c>
      <c r="K24" s="38">
        <v>2</v>
      </c>
      <c r="L24" s="38">
        <v>1</v>
      </c>
      <c r="M24" s="38">
        <v>2</v>
      </c>
      <c r="N24" s="38">
        <v>1</v>
      </c>
      <c r="O24" s="38">
        <v>2</v>
      </c>
      <c r="P24" s="38">
        <v>1</v>
      </c>
      <c r="Q24" s="38">
        <v>2</v>
      </c>
      <c r="R24" s="38">
        <v>1</v>
      </c>
      <c r="S24" s="38">
        <v>2</v>
      </c>
      <c r="T24" s="38">
        <v>1</v>
      </c>
      <c r="U24" s="35">
        <f>U26+U28+U30+U32+U34+U36+U38+U40+U42+U44+U46+U48</f>
        <v>0</v>
      </c>
      <c r="V24" s="36">
        <f t="shared" si="27"/>
        <v>0</v>
      </c>
      <c r="W24" s="37">
        <f t="shared" si="27"/>
        <v>0</v>
      </c>
      <c r="X24" s="38">
        <v>1</v>
      </c>
      <c r="Y24" s="34">
        <v>2</v>
      </c>
      <c r="Z24" s="34">
        <v>1</v>
      </c>
      <c r="AA24" s="38">
        <v>2</v>
      </c>
      <c r="AB24" s="34">
        <v>1</v>
      </c>
      <c r="AC24" s="34">
        <v>2</v>
      </c>
      <c r="AD24" s="38">
        <v>1</v>
      </c>
      <c r="AE24" s="34">
        <v>2</v>
      </c>
      <c r="AF24" s="34">
        <v>1</v>
      </c>
      <c r="AG24" s="38">
        <v>2</v>
      </c>
      <c r="AH24" s="34">
        <v>1</v>
      </c>
      <c r="AI24" s="34">
        <v>2</v>
      </c>
      <c r="AJ24" s="38">
        <v>1</v>
      </c>
      <c r="AK24" s="34">
        <v>2</v>
      </c>
      <c r="AL24" s="34">
        <v>1</v>
      </c>
      <c r="AM24" s="38">
        <v>2</v>
      </c>
      <c r="AN24" s="34">
        <v>1</v>
      </c>
      <c r="AO24" s="34">
        <v>2</v>
      </c>
      <c r="AP24" s="38">
        <v>1</v>
      </c>
      <c r="AQ24" s="34">
        <v>2</v>
      </c>
      <c r="AR24" s="34">
        <v>2</v>
      </c>
      <c r="AS24" s="34">
        <v>2</v>
      </c>
      <c r="AT24" s="39">
        <v>1</v>
      </c>
      <c r="AU24" s="35">
        <f t="shared" si="28"/>
        <v>0</v>
      </c>
      <c r="AV24" s="340">
        <v>0</v>
      </c>
      <c r="AW24" s="40">
        <v>0</v>
      </c>
      <c r="AX24" s="40">
        <v>0</v>
      </c>
      <c r="AY24" s="40">
        <v>0</v>
      </c>
      <c r="AZ24" s="40">
        <v>0</v>
      </c>
      <c r="BA24" s="40">
        <v>0</v>
      </c>
      <c r="BB24" s="40">
        <v>0</v>
      </c>
      <c r="BC24" s="40">
        <v>0</v>
      </c>
      <c r="BD24" s="40">
        <v>0</v>
      </c>
      <c r="BE24" s="41">
        <v>0</v>
      </c>
      <c r="BF24" s="43">
        <f t="shared" si="30"/>
        <v>59</v>
      </c>
    </row>
    <row r="25" spans="1:58" ht="15" customHeight="1" x14ac:dyDescent="0.25">
      <c r="A25" s="785"/>
      <c r="B25" s="777" t="s">
        <v>282</v>
      </c>
      <c r="C25" s="779" t="s">
        <v>39</v>
      </c>
      <c r="D25" s="192" t="s">
        <v>164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5">
        <f t="shared" ref="U25:W32" si="32">U27+U29+U31+U33+U35+U37+U39+U41+U43+U45+U47+U49+U51+U53+U55</f>
        <v>0</v>
      </c>
      <c r="V25" s="36">
        <f t="shared" si="32"/>
        <v>0</v>
      </c>
      <c r="W25" s="37">
        <f t="shared" si="32"/>
        <v>0</v>
      </c>
      <c r="X25" s="38">
        <v>4</v>
      </c>
      <c r="Y25" s="38">
        <v>4</v>
      </c>
      <c r="Z25" s="38">
        <v>4</v>
      </c>
      <c r="AA25" s="38">
        <v>4</v>
      </c>
      <c r="AB25" s="38">
        <v>4</v>
      </c>
      <c r="AC25" s="38">
        <v>2</v>
      </c>
      <c r="AD25" s="38">
        <v>4</v>
      </c>
      <c r="AE25" s="38">
        <v>3</v>
      </c>
      <c r="AF25" s="38">
        <v>4</v>
      </c>
      <c r="AG25" s="38">
        <v>2</v>
      </c>
      <c r="AH25" s="38">
        <v>4</v>
      </c>
      <c r="AI25" s="38">
        <v>3</v>
      </c>
      <c r="AJ25" s="38">
        <v>4</v>
      </c>
      <c r="AK25" s="38">
        <v>4</v>
      </c>
      <c r="AL25" s="38">
        <v>4</v>
      </c>
      <c r="AM25" s="38">
        <v>3</v>
      </c>
      <c r="AN25" s="38">
        <v>4</v>
      </c>
      <c r="AO25" s="38">
        <v>2</v>
      </c>
      <c r="AP25" s="38">
        <v>3</v>
      </c>
      <c r="AQ25" s="38">
        <v>3</v>
      </c>
      <c r="AR25" s="38">
        <v>3</v>
      </c>
      <c r="AS25" s="38">
        <v>3</v>
      </c>
      <c r="AT25" s="38">
        <v>3</v>
      </c>
      <c r="AU25" s="35">
        <f t="shared" ref="AU25:AU32" si="33">AU27+AU29+AU31+AU33+AU35+AU37+AU39+AU41+AU43+AU45+AU47+AU49+AU51+AU53+AU55</f>
        <v>0</v>
      </c>
      <c r="AV25" s="3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1">
        <v>0</v>
      </c>
      <c r="BF25" s="43">
        <f t="shared" si="30"/>
        <v>78</v>
      </c>
    </row>
    <row r="26" spans="1:58" ht="15.75" customHeight="1" thickBot="1" x14ac:dyDescent="0.3">
      <c r="A26" s="785"/>
      <c r="B26" s="778"/>
      <c r="C26" s="780"/>
      <c r="D26" s="192" t="s">
        <v>165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5">
        <f t="shared" si="32"/>
        <v>0</v>
      </c>
      <c r="V26" s="36">
        <f t="shared" si="32"/>
        <v>0</v>
      </c>
      <c r="W26" s="37">
        <f t="shared" si="32"/>
        <v>0</v>
      </c>
      <c r="X26" s="38">
        <v>2</v>
      </c>
      <c r="Y26" s="38">
        <v>2</v>
      </c>
      <c r="Z26" s="38">
        <v>2</v>
      </c>
      <c r="AA26" s="38">
        <v>2</v>
      </c>
      <c r="AB26" s="38">
        <v>2</v>
      </c>
      <c r="AC26" s="38">
        <v>1</v>
      </c>
      <c r="AD26" s="38">
        <v>2</v>
      </c>
      <c r="AE26" s="38">
        <v>1</v>
      </c>
      <c r="AF26" s="38">
        <v>2</v>
      </c>
      <c r="AG26" s="38">
        <v>2</v>
      </c>
      <c r="AH26" s="38">
        <v>2</v>
      </c>
      <c r="AI26" s="38">
        <v>1</v>
      </c>
      <c r="AJ26" s="38">
        <v>2</v>
      </c>
      <c r="AK26" s="38">
        <v>2</v>
      </c>
      <c r="AL26" s="38">
        <v>2</v>
      </c>
      <c r="AM26" s="38">
        <v>2</v>
      </c>
      <c r="AN26" s="38">
        <v>2</v>
      </c>
      <c r="AO26" s="38">
        <v>1</v>
      </c>
      <c r="AP26" s="38">
        <v>2</v>
      </c>
      <c r="AQ26" s="38">
        <v>1</v>
      </c>
      <c r="AR26" s="38">
        <v>1</v>
      </c>
      <c r="AS26" s="38">
        <v>2</v>
      </c>
      <c r="AT26" s="338">
        <v>1</v>
      </c>
      <c r="AU26" s="35">
        <f t="shared" si="33"/>
        <v>0</v>
      </c>
      <c r="AV26" s="3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0</v>
      </c>
      <c r="BE26" s="41">
        <v>0</v>
      </c>
      <c r="BF26" s="43">
        <f>SUM(E26:BE26)</f>
        <v>39</v>
      </c>
    </row>
    <row r="27" spans="1:58" x14ac:dyDescent="0.25">
      <c r="A27" s="785"/>
      <c r="B27" s="781" t="s">
        <v>302</v>
      </c>
      <c r="C27" s="779" t="s">
        <v>167</v>
      </c>
      <c r="D27" s="192" t="s">
        <v>164</v>
      </c>
      <c r="E27" s="38">
        <v>7</v>
      </c>
      <c r="F27" s="38">
        <v>8</v>
      </c>
      <c r="G27" s="38">
        <v>7</v>
      </c>
      <c r="H27" s="38">
        <v>7</v>
      </c>
      <c r="I27" s="34">
        <v>7</v>
      </c>
      <c r="J27" s="34">
        <v>7</v>
      </c>
      <c r="K27" s="34">
        <v>7</v>
      </c>
      <c r="L27" s="34">
        <v>7</v>
      </c>
      <c r="M27" s="34">
        <v>7</v>
      </c>
      <c r="N27" s="34">
        <v>7</v>
      </c>
      <c r="O27" s="34">
        <v>7</v>
      </c>
      <c r="P27" s="34">
        <v>7</v>
      </c>
      <c r="Q27" s="34">
        <v>8</v>
      </c>
      <c r="R27" s="34">
        <v>7</v>
      </c>
      <c r="S27" s="34">
        <v>7</v>
      </c>
      <c r="T27" s="44">
        <v>7</v>
      </c>
      <c r="U27" s="35">
        <f t="shared" si="32"/>
        <v>0</v>
      </c>
      <c r="V27" s="36">
        <f t="shared" si="32"/>
        <v>0</v>
      </c>
      <c r="W27" s="37">
        <f t="shared" si="32"/>
        <v>0</v>
      </c>
      <c r="X27" s="38">
        <v>8</v>
      </c>
      <c r="Y27" s="38">
        <v>6</v>
      </c>
      <c r="Z27" s="38">
        <v>8</v>
      </c>
      <c r="AA27" s="38">
        <v>6</v>
      </c>
      <c r="AB27" s="38">
        <v>8</v>
      </c>
      <c r="AC27" s="38">
        <v>6</v>
      </c>
      <c r="AD27" s="38">
        <v>8</v>
      </c>
      <c r="AE27" s="38">
        <v>6</v>
      </c>
      <c r="AF27" s="38">
        <v>8</v>
      </c>
      <c r="AG27" s="38">
        <v>6</v>
      </c>
      <c r="AH27" s="38">
        <v>6</v>
      </c>
      <c r="AI27" s="38">
        <v>6</v>
      </c>
      <c r="AJ27" s="38">
        <v>6</v>
      </c>
      <c r="AK27" s="38">
        <v>6</v>
      </c>
      <c r="AL27" s="38">
        <v>8</v>
      </c>
      <c r="AM27" s="38">
        <v>6</v>
      </c>
      <c r="AN27" s="38">
        <v>8</v>
      </c>
      <c r="AO27" s="38">
        <v>6</v>
      </c>
      <c r="AP27" s="38">
        <v>6</v>
      </c>
      <c r="AQ27" s="38">
        <v>6</v>
      </c>
      <c r="AR27" s="38">
        <v>6</v>
      </c>
      <c r="AS27" s="38">
        <v>6</v>
      </c>
      <c r="AT27" s="38">
        <v>6</v>
      </c>
      <c r="AU27" s="35">
        <f t="shared" si="33"/>
        <v>0</v>
      </c>
      <c r="AV27" s="3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1">
        <v>0</v>
      </c>
      <c r="BF27" s="43">
        <f t="shared" ref="BF27:BF32" si="34">SUM(E27:BE27)</f>
        <v>266</v>
      </c>
    </row>
    <row r="28" spans="1:58" ht="15.75" thickBot="1" x14ac:dyDescent="0.3">
      <c r="A28" s="785"/>
      <c r="B28" s="782"/>
      <c r="C28" s="780"/>
      <c r="D28" s="192" t="s">
        <v>165</v>
      </c>
      <c r="E28" s="38">
        <v>3</v>
      </c>
      <c r="F28" s="34">
        <v>4</v>
      </c>
      <c r="G28" s="34">
        <v>3</v>
      </c>
      <c r="H28" s="34">
        <v>4</v>
      </c>
      <c r="I28" s="34">
        <v>3</v>
      </c>
      <c r="J28" s="34">
        <v>4</v>
      </c>
      <c r="K28" s="34">
        <v>3</v>
      </c>
      <c r="L28" s="34">
        <v>4</v>
      </c>
      <c r="M28" s="34">
        <v>3</v>
      </c>
      <c r="N28" s="34">
        <v>4</v>
      </c>
      <c r="O28" s="34">
        <v>3</v>
      </c>
      <c r="P28" s="34">
        <v>4</v>
      </c>
      <c r="Q28" s="34">
        <v>3</v>
      </c>
      <c r="R28" s="34">
        <v>4</v>
      </c>
      <c r="S28" s="34">
        <v>4</v>
      </c>
      <c r="T28" s="44">
        <v>4</v>
      </c>
      <c r="U28" s="35">
        <f t="shared" si="32"/>
        <v>0</v>
      </c>
      <c r="V28" s="36">
        <f t="shared" si="32"/>
        <v>0</v>
      </c>
      <c r="W28" s="37">
        <f t="shared" si="32"/>
        <v>0</v>
      </c>
      <c r="X28" s="38">
        <v>4</v>
      </c>
      <c r="Y28" s="34">
        <v>3</v>
      </c>
      <c r="Z28" s="34">
        <v>4</v>
      </c>
      <c r="AA28" s="34">
        <v>3</v>
      </c>
      <c r="AB28" s="34">
        <v>4</v>
      </c>
      <c r="AC28" s="34">
        <v>3</v>
      </c>
      <c r="AD28" s="34">
        <v>4</v>
      </c>
      <c r="AE28" s="34">
        <v>3</v>
      </c>
      <c r="AF28" s="34">
        <v>4</v>
      </c>
      <c r="AG28" s="34">
        <v>3</v>
      </c>
      <c r="AH28" s="34">
        <v>3</v>
      </c>
      <c r="AI28" s="34">
        <v>3</v>
      </c>
      <c r="AJ28" s="34">
        <v>3</v>
      </c>
      <c r="AK28" s="34">
        <v>3</v>
      </c>
      <c r="AL28" s="34">
        <v>4</v>
      </c>
      <c r="AM28" s="34">
        <v>3</v>
      </c>
      <c r="AN28" s="34">
        <v>4</v>
      </c>
      <c r="AO28" s="34">
        <v>3</v>
      </c>
      <c r="AP28" s="34">
        <v>3</v>
      </c>
      <c r="AQ28" s="34">
        <v>3</v>
      </c>
      <c r="AR28" s="34">
        <v>3</v>
      </c>
      <c r="AS28" s="34">
        <v>3</v>
      </c>
      <c r="AT28" s="39">
        <v>3</v>
      </c>
      <c r="AU28" s="35">
        <f t="shared" si="33"/>
        <v>0</v>
      </c>
      <c r="AV28" s="3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1">
        <v>0</v>
      </c>
      <c r="BF28" s="43">
        <f t="shared" si="34"/>
        <v>133</v>
      </c>
    </row>
    <row r="29" spans="1:58" x14ac:dyDescent="0.25">
      <c r="A29" s="785"/>
      <c r="B29" s="781" t="s">
        <v>303</v>
      </c>
      <c r="C29" s="779" t="s">
        <v>35</v>
      </c>
      <c r="D29" s="192" t="s">
        <v>164</v>
      </c>
      <c r="E29" s="38">
        <v>4</v>
      </c>
      <c r="F29" s="38">
        <v>4</v>
      </c>
      <c r="G29" s="38">
        <v>4</v>
      </c>
      <c r="H29" s="38">
        <v>4</v>
      </c>
      <c r="I29" s="38">
        <v>4</v>
      </c>
      <c r="J29" s="38">
        <v>4</v>
      </c>
      <c r="K29" s="38">
        <v>4</v>
      </c>
      <c r="L29" s="38">
        <v>4</v>
      </c>
      <c r="M29" s="38">
        <v>4</v>
      </c>
      <c r="N29" s="38">
        <v>4</v>
      </c>
      <c r="O29" s="38">
        <v>4</v>
      </c>
      <c r="P29" s="38">
        <v>4</v>
      </c>
      <c r="Q29" s="38">
        <v>4</v>
      </c>
      <c r="R29" s="38">
        <v>4</v>
      </c>
      <c r="S29" s="38">
        <v>4</v>
      </c>
      <c r="T29" s="38">
        <v>4</v>
      </c>
      <c r="U29" s="35">
        <f t="shared" si="32"/>
        <v>0</v>
      </c>
      <c r="V29" s="36">
        <f t="shared" si="32"/>
        <v>0</v>
      </c>
      <c r="W29" s="37">
        <f t="shared" si="32"/>
        <v>0</v>
      </c>
      <c r="X29" s="38">
        <v>2</v>
      </c>
      <c r="Y29" s="38">
        <v>4</v>
      </c>
      <c r="Z29" s="38">
        <v>2</v>
      </c>
      <c r="AA29" s="38">
        <v>4</v>
      </c>
      <c r="AB29" s="38">
        <v>2</v>
      </c>
      <c r="AC29" s="38">
        <v>4</v>
      </c>
      <c r="AD29" s="38">
        <v>2</v>
      </c>
      <c r="AE29" s="38">
        <v>4</v>
      </c>
      <c r="AF29" s="38">
        <v>2</v>
      </c>
      <c r="AG29" s="38">
        <v>4</v>
      </c>
      <c r="AH29" s="38">
        <v>2</v>
      </c>
      <c r="AI29" s="38">
        <v>4</v>
      </c>
      <c r="AJ29" s="38">
        <v>2</v>
      </c>
      <c r="AK29" s="38">
        <v>4</v>
      </c>
      <c r="AL29" s="38">
        <v>2</v>
      </c>
      <c r="AM29" s="38">
        <v>4</v>
      </c>
      <c r="AN29" s="38">
        <v>2</v>
      </c>
      <c r="AO29" s="38">
        <v>4</v>
      </c>
      <c r="AP29" s="38">
        <v>2</v>
      </c>
      <c r="AQ29" s="38">
        <v>4</v>
      </c>
      <c r="AR29" s="38">
        <v>2</v>
      </c>
      <c r="AS29" s="38">
        <v>4</v>
      </c>
      <c r="AT29" s="38">
        <v>2</v>
      </c>
      <c r="AU29" s="35">
        <f t="shared" si="33"/>
        <v>0</v>
      </c>
      <c r="AV29" s="3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0</v>
      </c>
      <c r="BE29" s="41">
        <v>0</v>
      </c>
      <c r="BF29" s="43">
        <f t="shared" si="34"/>
        <v>132</v>
      </c>
    </row>
    <row r="30" spans="1:58" ht="15.75" thickBot="1" x14ac:dyDescent="0.3">
      <c r="A30" s="785"/>
      <c r="B30" s="782"/>
      <c r="C30" s="780"/>
      <c r="D30" s="192" t="s">
        <v>165</v>
      </c>
      <c r="E30" s="38">
        <v>2</v>
      </c>
      <c r="F30" s="38">
        <v>2</v>
      </c>
      <c r="G30" s="38">
        <v>2</v>
      </c>
      <c r="H30" s="38">
        <v>2</v>
      </c>
      <c r="I30" s="38">
        <v>2</v>
      </c>
      <c r="J30" s="38">
        <v>2</v>
      </c>
      <c r="K30" s="38">
        <v>2</v>
      </c>
      <c r="L30" s="38">
        <v>2</v>
      </c>
      <c r="M30" s="38">
        <v>2</v>
      </c>
      <c r="N30" s="38">
        <v>2</v>
      </c>
      <c r="O30" s="38">
        <v>2</v>
      </c>
      <c r="P30" s="38">
        <v>2</v>
      </c>
      <c r="Q30" s="38">
        <v>2</v>
      </c>
      <c r="R30" s="38">
        <v>2</v>
      </c>
      <c r="S30" s="38">
        <v>2</v>
      </c>
      <c r="T30" s="38">
        <v>2</v>
      </c>
      <c r="U30" s="35">
        <f t="shared" si="32"/>
        <v>0</v>
      </c>
      <c r="V30" s="36">
        <f t="shared" si="32"/>
        <v>0</v>
      </c>
      <c r="W30" s="37">
        <f t="shared" si="32"/>
        <v>0</v>
      </c>
      <c r="X30" s="38">
        <v>1</v>
      </c>
      <c r="Y30" s="34">
        <v>2</v>
      </c>
      <c r="Z30" s="38">
        <v>1</v>
      </c>
      <c r="AA30" s="34">
        <v>2</v>
      </c>
      <c r="AB30" s="38">
        <v>1</v>
      </c>
      <c r="AC30" s="34">
        <v>2</v>
      </c>
      <c r="AD30" s="38">
        <v>1</v>
      </c>
      <c r="AE30" s="34">
        <v>2</v>
      </c>
      <c r="AF30" s="38">
        <v>1</v>
      </c>
      <c r="AG30" s="34">
        <v>2</v>
      </c>
      <c r="AH30" s="38">
        <v>1</v>
      </c>
      <c r="AI30" s="34">
        <v>2</v>
      </c>
      <c r="AJ30" s="38">
        <v>1</v>
      </c>
      <c r="AK30" s="34">
        <v>2</v>
      </c>
      <c r="AL30" s="38">
        <v>1</v>
      </c>
      <c r="AM30" s="34">
        <v>2</v>
      </c>
      <c r="AN30" s="38">
        <v>1</v>
      </c>
      <c r="AO30" s="34">
        <v>2</v>
      </c>
      <c r="AP30" s="38">
        <v>1</v>
      </c>
      <c r="AQ30" s="34">
        <v>2</v>
      </c>
      <c r="AR30" s="38">
        <v>1</v>
      </c>
      <c r="AS30" s="34">
        <v>2</v>
      </c>
      <c r="AT30" s="39">
        <v>1</v>
      </c>
      <c r="AU30" s="35">
        <f t="shared" si="33"/>
        <v>0</v>
      </c>
      <c r="AV30" s="3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1">
        <v>0</v>
      </c>
      <c r="BF30" s="43">
        <f t="shared" si="34"/>
        <v>66</v>
      </c>
    </row>
    <row r="31" spans="1:58" x14ac:dyDescent="0.25">
      <c r="A31" s="785"/>
      <c r="B31" s="781" t="s">
        <v>304</v>
      </c>
      <c r="C31" s="779" t="s">
        <v>168</v>
      </c>
      <c r="D31" s="192" t="s">
        <v>164</v>
      </c>
      <c r="E31" s="38">
        <v>4</v>
      </c>
      <c r="F31" s="34">
        <v>4</v>
      </c>
      <c r="G31" s="34">
        <v>4</v>
      </c>
      <c r="H31" s="34">
        <v>4</v>
      </c>
      <c r="I31" s="34">
        <v>4</v>
      </c>
      <c r="J31" s="34">
        <v>4</v>
      </c>
      <c r="K31" s="34">
        <v>4</v>
      </c>
      <c r="L31" s="34">
        <v>4</v>
      </c>
      <c r="M31" s="34">
        <v>4</v>
      </c>
      <c r="N31" s="34">
        <v>4</v>
      </c>
      <c r="O31" s="34">
        <v>4</v>
      </c>
      <c r="P31" s="34">
        <v>4</v>
      </c>
      <c r="Q31" s="34">
        <v>4</v>
      </c>
      <c r="R31" s="34">
        <v>4</v>
      </c>
      <c r="S31" s="34">
        <v>4</v>
      </c>
      <c r="T31" s="44">
        <v>4</v>
      </c>
      <c r="U31" s="35">
        <f t="shared" si="32"/>
        <v>0</v>
      </c>
      <c r="V31" s="36">
        <f t="shared" si="32"/>
        <v>0</v>
      </c>
      <c r="W31" s="37">
        <f t="shared" si="32"/>
        <v>0</v>
      </c>
      <c r="X31" s="38">
        <v>2</v>
      </c>
      <c r="Y31" s="34">
        <v>4</v>
      </c>
      <c r="Z31" s="38">
        <v>2</v>
      </c>
      <c r="AA31" s="34">
        <v>4</v>
      </c>
      <c r="AB31" s="38">
        <v>2</v>
      </c>
      <c r="AC31" s="34">
        <v>4</v>
      </c>
      <c r="AD31" s="38">
        <v>2</v>
      </c>
      <c r="AE31" s="34">
        <v>4</v>
      </c>
      <c r="AF31" s="38">
        <v>2</v>
      </c>
      <c r="AG31" s="34">
        <v>4</v>
      </c>
      <c r="AH31" s="38">
        <v>4</v>
      </c>
      <c r="AI31" s="34">
        <v>4</v>
      </c>
      <c r="AJ31" s="38">
        <v>4</v>
      </c>
      <c r="AK31" s="34">
        <v>4</v>
      </c>
      <c r="AL31" s="38">
        <v>2</v>
      </c>
      <c r="AM31" s="34">
        <v>4</v>
      </c>
      <c r="AN31" s="38">
        <v>4</v>
      </c>
      <c r="AO31" s="34">
        <v>4</v>
      </c>
      <c r="AP31" s="38">
        <v>4</v>
      </c>
      <c r="AQ31" s="34">
        <v>4</v>
      </c>
      <c r="AR31" s="38">
        <v>4</v>
      </c>
      <c r="AS31" s="34">
        <v>4</v>
      </c>
      <c r="AT31" s="338">
        <v>4</v>
      </c>
      <c r="AU31" s="35">
        <f t="shared" si="33"/>
        <v>0</v>
      </c>
      <c r="AV31" s="3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1">
        <v>0</v>
      </c>
      <c r="BF31" s="43">
        <f t="shared" si="34"/>
        <v>144</v>
      </c>
    </row>
    <row r="32" spans="1:58" ht="15.75" thickBot="1" x14ac:dyDescent="0.3">
      <c r="A32" s="785"/>
      <c r="B32" s="782"/>
      <c r="C32" s="783"/>
      <c r="D32" s="198" t="s">
        <v>165</v>
      </c>
      <c r="E32" s="313">
        <v>2</v>
      </c>
      <c r="F32" s="309">
        <v>2</v>
      </c>
      <c r="G32" s="309">
        <v>2</v>
      </c>
      <c r="H32" s="309">
        <v>2</v>
      </c>
      <c r="I32" s="309">
        <v>2</v>
      </c>
      <c r="J32" s="309">
        <v>2</v>
      </c>
      <c r="K32" s="309">
        <v>2</v>
      </c>
      <c r="L32" s="309">
        <v>2</v>
      </c>
      <c r="M32" s="309">
        <v>2</v>
      </c>
      <c r="N32" s="309">
        <v>2</v>
      </c>
      <c r="O32" s="309">
        <v>2</v>
      </c>
      <c r="P32" s="309">
        <v>2</v>
      </c>
      <c r="Q32" s="309">
        <v>2</v>
      </c>
      <c r="R32" s="309">
        <v>2</v>
      </c>
      <c r="S32" s="309">
        <v>2</v>
      </c>
      <c r="T32" s="321">
        <v>2</v>
      </c>
      <c r="U32" s="310">
        <f t="shared" si="32"/>
        <v>0</v>
      </c>
      <c r="V32" s="311">
        <f t="shared" si="32"/>
        <v>0</v>
      </c>
      <c r="W32" s="312">
        <f t="shared" si="32"/>
        <v>0</v>
      </c>
      <c r="X32" s="313">
        <v>1</v>
      </c>
      <c r="Y32" s="309">
        <v>2</v>
      </c>
      <c r="Z32" s="313">
        <v>1</v>
      </c>
      <c r="AA32" s="309">
        <v>3</v>
      </c>
      <c r="AB32" s="313">
        <v>1</v>
      </c>
      <c r="AC32" s="309">
        <v>2</v>
      </c>
      <c r="AD32" s="313">
        <v>1</v>
      </c>
      <c r="AE32" s="309">
        <v>3</v>
      </c>
      <c r="AF32" s="313">
        <v>1</v>
      </c>
      <c r="AG32" s="309">
        <v>1</v>
      </c>
      <c r="AH32" s="313">
        <v>2</v>
      </c>
      <c r="AI32" s="309">
        <v>2</v>
      </c>
      <c r="AJ32" s="313">
        <v>2</v>
      </c>
      <c r="AK32" s="309">
        <v>2</v>
      </c>
      <c r="AL32" s="313">
        <v>1</v>
      </c>
      <c r="AM32" s="309">
        <v>2</v>
      </c>
      <c r="AN32" s="313">
        <v>1</v>
      </c>
      <c r="AO32" s="309">
        <v>2</v>
      </c>
      <c r="AP32" s="313">
        <v>2</v>
      </c>
      <c r="AQ32" s="309">
        <v>2</v>
      </c>
      <c r="AR32" s="313">
        <v>2</v>
      </c>
      <c r="AS32" s="309">
        <v>1</v>
      </c>
      <c r="AT32" s="339">
        <v>3</v>
      </c>
      <c r="AU32" s="310">
        <f t="shared" si="33"/>
        <v>0</v>
      </c>
      <c r="AV32" s="341">
        <v>0</v>
      </c>
      <c r="AW32" s="314">
        <v>0</v>
      </c>
      <c r="AX32" s="314">
        <v>0</v>
      </c>
      <c r="AY32" s="314">
        <v>0</v>
      </c>
      <c r="AZ32" s="314">
        <v>0</v>
      </c>
      <c r="BA32" s="314">
        <v>0</v>
      </c>
      <c r="BB32" s="314">
        <v>0</v>
      </c>
      <c r="BC32" s="314">
        <v>0</v>
      </c>
      <c r="BD32" s="314">
        <v>0</v>
      </c>
      <c r="BE32" s="314">
        <v>0</v>
      </c>
      <c r="BF32" s="200">
        <f t="shared" si="34"/>
        <v>72</v>
      </c>
    </row>
    <row r="33" spans="1:58" x14ac:dyDescent="0.25">
      <c r="A33" s="785"/>
      <c r="B33" s="771" t="s">
        <v>99</v>
      </c>
      <c r="C33" s="772"/>
      <c r="D33" s="28" t="s">
        <v>164</v>
      </c>
      <c r="E33" s="319">
        <f t="shared" ref="E33:T33" si="35">E7</f>
        <v>36</v>
      </c>
      <c r="F33" s="140">
        <f t="shared" si="35"/>
        <v>36</v>
      </c>
      <c r="G33" s="140">
        <f t="shared" si="35"/>
        <v>36</v>
      </c>
      <c r="H33" s="140">
        <f t="shared" si="35"/>
        <v>36</v>
      </c>
      <c r="I33" s="140">
        <f t="shared" si="35"/>
        <v>36</v>
      </c>
      <c r="J33" s="140">
        <f t="shared" si="35"/>
        <v>36</v>
      </c>
      <c r="K33" s="140">
        <f t="shared" si="35"/>
        <v>36</v>
      </c>
      <c r="L33" s="140">
        <f t="shared" si="35"/>
        <v>36</v>
      </c>
      <c r="M33" s="140">
        <f t="shared" si="35"/>
        <v>36</v>
      </c>
      <c r="N33" s="140">
        <f t="shared" si="35"/>
        <v>36</v>
      </c>
      <c r="O33" s="140">
        <f t="shared" si="35"/>
        <v>36</v>
      </c>
      <c r="P33" s="140">
        <f t="shared" si="35"/>
        <v>36</v>
      </c>
      <c r="Q33" s="140">
        <f t="shared" si="35"/>
        <v>36</v>
      </c>
      <c r="R33" s="140">
        <f t="shared" si="35"/>
        <v>36</v>
      </c>
      <c r="S33" s="140">
        <f t="shared" si="35"/>
        <v>36</v>
      </c>
      <c r="T33" s="322">
        <f t="shared" si="35"/>
        <v>36</v>
      </c>
      <c r="U33" s="353">
        <f t="shared" ref="U33:W33" si="36">U35+U37+U39+U41+U43+U45+U47+U49+U51+U53+U55+U57+U59+U61+U63</f>
        <v>0</v>
      </c>
      <c r="V33" s="356">
        <f t="shared" si="36"/>
        <v>0</v>
      </c>
      <c r="W33" s="354">
        <f t="shared" si="36"/>
        <v>0</v>
      </c>
      <c r="X33" s="332">
        <f t="shared" ref="X33:AT33" si="37">X7</f>
        <v>36</v>
      </c>
      <c r="Y33" s="140">
        <f t="shared" si="37"/>
        <v>36</v>
      </c>
      <c r="Z33" s="140">
        <f t="shared" si="37"/>
        <v>36</v>
      </c>
      <c r="AA33" s="140">
        <f t="shared" si="37"/>
        <v>36</v>
      </c>
      <c r="AB33" s="140">
        <f t="shared" si="37"/>
        <v>36</v>
      </c>
      <c r="AC33" s="140">
        <f t="shared" si="37"/>
        <v>36</v>
      </c>
      <c r="AD33" s="140">
        <f t="shared" si="37"/>
        <v>36</v>
      </c>
      <c r="AE33" s="140">
        <f t="shared" si="37"/>
        <v>36</v>
      </c>
      <c r="AF33" s="140">
        <f t="shared" si="37"/>
        <v>36</v>
      </c>
      <c r="AG33" s="140">
        <f t="shared" si="37"/>
        <v>36</v>
      </c>
      <c r="AH33" s="140">
        <f t="shared" si="37"/>
        <v>36</v>
      </c>
      <c r="AI33" s="140">
        <f t="shared" si="37"/>
        <v>36</v>
      </c>
      <c r="AJ33" s="140">
        <f t="shared" si="37"/>
        <v>36</v>
      </c>
      <c r="AK33" s="140">
        <f t="shared" si="37"/>
        <v>36</v>
      </c>
      <c r="AL33" s="140">
        <f t="shared" si="37"/>
        <v>36</v>
      </c>
      <c r="AM33" s="140">
        <f t="shared" si="37"/>
        <v>36</v>
      </c>
      <c r="AN33" s="140">
        <f t="shared" si="37"/>
        <v>36</v>
      </c>
      <c r="AO33" s="140">
        <f t="shared" si="37"/>
        <v>36</v>
      </c>
      <c r="AP33" s="140">
        <f t="shared" si="37"/>
        <v>36</v>
      </c>
      <c r="AQ33" s="140">
        <f t="shared" si="37"/>
        <v>36</v>
      </c>
      <c r="AR33" s="140">
        <f t="shared" si="37"/>
        <v>36</v>
      </c>
      <c r="AS33" s="140">
        <f t="shared" si="37"/>
        <v>36</v>
      </c>
      <c r="AT33" s="322">
        <f t="shared" si="37"/>
        <v>36</v>
      </c>
      <c r="AU33" s="353">
        <f t="shared" ref="AU33:AU35" si="38">AU35+AU37+AU39+AU41+AU43+AU45+AU47+AU49+AU51+AU53+AU55+AU57+AU59+AU61+AU63</f>
        <v>0</v>
      </c>
      <c r="AV33" s="342">
        <v>0</v>
      </c>
      <c r="AW33" s="334">
        <v>0</v>
      </c>
      <c r="AX33" s="334">
        <v>0</v>
      </c>
      <c r="AY33" s="334">
        <v>0</v>
      </c>
      <c r="AZ33" s="334">
        <v>0</v>
      </c>
      <c r="BA33" s="334">
        <v>0</v>
      </c>
      <c r="BB33" s="334">
        <v>0</v>
      </c>
      <c r="BC33" s="334">
        <v>0</v>
      </c>
      <c r="BD33" s="334">
        <v>0</v>
      </c>
      <c r="BE33" s="335">
        <v>0</v>
      </c>
      <c r="BF33" s="30">
        <f t="shared" si="30"/>
        <v>1404</v>
      </c>
    </row>
    <row r="34" spans="1:58" ht="15.75" thickBot="1" x14ac:dyDescent="0.3">
      <c r="A34" s="785"/>
      <c r="B34" s="773"/>
      <c r="C34" s="774"/>
      <c r="D34" s="51" t="s">
        <v>165</v>
      </c>
      <c r="E34" s="53">
        <f t="shared" ref="E34:T34" si="39">E8</f>
        <v>18</v>
      </c>
      <c r="F34" s="50">
        <f t="shared" si="39"/>
        <v>18</v>
      </c>
      <c r="G34" s="50">
        <f t="shared" si="39"/>
        <v>18</v>
      </c>
      <c r="H34" s="50">
        <f t="shared" si="39"/>
        <v>18</v>
      </c>
      <c r="I34" s="50">
        <f t="shared" si="39"/>
        <v>18</v>
      </c>
      <c r="J34" s="50">
        <f t="shared" si="39"/>
        <v>18</v>
      </c>
      <c r="K34" s="50">
        <f t="shared" si="39"/>
        <v>18</v>
      </c>
      <c r="L34" s="50">
        <f t="shared" si="39"/>
        <v>18</v>
      </c>
      <c r="M34" s="50">
        <f t="shared" si="39"/>
        <v>18</v>
      </c>
      <c r="N34" s="50">
        <f t="shared" si="39"/>
        <v>18</v>
      </c>
      <c r="O34" s="50">
        <f t="shared" si="39"/>
        <v>18</v>
      </c>
      <c r="P34" s="50">
        <f t="shared" si="39"/>
        <v>18</v>
      </c>
      <c r="Q34" s="50">
        <f t="shared" si="39"/>
        <v>18</v>
      </c>
      <c r="R34" s="50">
        <f t="shared" si="39"/>
        <v>18</v>
      </c>
      <c r="S34" s="50">
        <f t="shared" si="39"/>
        <v>18</v>
      </c>
      <c r="T34" s="54">
        <f t="shared" si="39"/>
        <v>18</v>
      </c>
      <c r="U34" s="344">
        <f t="shared" ref="U34:W34" si="40">U36+U38+U40+U42+U44+U46+U48+U50+U52+U54+U56+U58+U60+U62+U64</f>
        <v>0</v>
      </c>
      <c r="V34" s="330">
        <f t="shared" si="40"/>
        <v>0</v>
      </c>
      <c r="W34" s="331">
        <f t="shared" si="40"/>
        <v>0</v>
      </c>
      <c r="X34" s="49">
        <f t="shared" ref="X34:AT34" si="41">X8</f>
        <v>18</v>
      </c>
      <c r="Y34" s="50">
        <f t="shared" si="41"/>
        <v>18</v>
      </c>
      <c r="Z34" s="50">
        <f t="shared" si="41"/>
        <v>18</v>
      </c>
      <c r="AA34" s="50">
        <f t="shared" si="41"/>
        <v>18</v>
      </c>
      <c r="AB34" s="50">
        <f t="shared" si="41"/>
        <v>18</v>
      </c>
      <c r="AC34" s="50">
        <f t="shared" si="41"/>
        <v>18</v>
      </c>
      <c r="AD34" s="50">
        <f t="shared" si="41"/>
        <v>18</v>
      </c>
      <c r="AE34" s="50">
        <f t="shared" si="41"/>
        <v>18</v>
      </c>
      <c r="AF34" s="50">
        <f t="shared" si="41"/>
        <v>18</v>
      </c>
      <c r="AG34" s="50">
        <f t="shared" si="41"/>
        <v>18</v>
      </c>
      <c r="AH34" s="50">
        <f t="shared" si="41"/>
        <v>18</v>
      </c>
      <c r="AI34" s="50">
        <f t="shared" si="41"/>
        <v>18</v>
      </c>
      <c r="AJ34" s="50">
        <f t="shared" si="41"/>
        <v>18</v>
      </c>
      <c r="AK34" s="50">
        <f t="shared" si="41"/>
        <v>18</v>
      </c>
      <c r="AL34" s="50">
        <f t="shared" si="41"/>
        <v>18</v>
      </c>
      <c r="AM34" s="50">
        <f t="shared" si="41"/>
        <v>18</v>
      </c>
      <c r="AN34" s="50">
        <f t="shared" si="41"/>
        <v>18</v>
      </c>
      <c r="AO34" s="50">
        <f t="shared" si="41"/>
        <v>18</v>
      </c>
      <c r="AP34" s="50">
        <f t="shared" si="41"/>
        <v>18</v>
      </c>
      <c r="AQ34" s="50">
        <f t="shared" si="41"/>
        <v>18</v>
      </c>
      <c r="AR34" s="50">
        <f t="shared" si="41"/>
        <v>18</v>
      </c>
      <c r="AS34" s="50">
        <f t="shared" si="41"/>
        <v>18</v>
      </c>
      <c r="AT34" s="54">
        <f t="shared" si="41"/>
        <v>18</v>
      </c>
      <c r="AU34" s="344">
        <f t="shared" si="38"/>
        <v>0</v>
      </c>
      <c r="AV34" s="343">
        <v>0</v>
      </c>
      <c r="AW34" s="336">
        <v>0</v>
      </c>
      <c r="AX34" s="336">
        <v>0</v>
      </c>
      <c r="AY34" s="336">
        <v>0</v>
      </c>
      <c r="AZ34" s="336">
        <v>0</v>
      </c>
      <c r="BA34" s="336">
        <v>0</v>
      </c>
      <c r="BB34" s="336">
        <v>0</v>
      </c>
      <c r="BC34" s="336">
        <v>0</v>
      </c>
      <c r="BD34" s="336">
        <v>0</v>
      </c>
      <c r="BE34" s="337">
        <v>0</v>
      </c>
      <c r="BF34" s="55">
        <f t="shared" si="30"/>
        <v>702</v>
      </c>
    </row>
    <row r="35" spans="1:58" ht="15.75" thickBot="1" x14ac:dyDescent="0.3">
      <c r="A35" s="786"/>
      <c r="B35" s="775"/>
      <c r="C35" s="776"/>
      <c r="D35" s="316" t="s">
        <v>169</v>
      </c>
      <c r="E35" s="57">
        <f>SUM(E33:E34)</f>
        <v>54</v>
      </c>
      <c r="F35" s="56">
        <f t="shared" ref="F35:T35" si="42">SUM(F33:F34)</f>
        <v>54</v>
      </c>
      <c r="G35" s="56">
        <f t="shared" si="42"/>
        <v>54</v>
      </c>
      <c r="H35" s="56">
        <f t="shared" si="42"/>
        <v>54</v>
      </c>
      <c r="I35" s="56">
        <f t="shared" si="42"/>
        <v>54</v>
      </c>
      <c r="J35" s="56">
        <f t="shared" si="42"/>
        <v>54</v>
      </c>
      <c r="K35" s="56">
        <f t="shared" si="42"/>
        <v>54</v>
      </c>
      <c r="L35" s="56">
        <f t="shared" si="42"/>
        <v>54</v>
      </c>
      <c r="M35" s="56">
        <f t="shared" si="42"/>
        <v>54</v>
      </c>
      <c r="N35" s="56">
        <f t="shared" si="42"/>
        <v>54</v>
      </c>
      <c r="O35" s="56">
        <f t="shared" si="42"/>
        <v>54</v>
      </c>
      <c r="P35" s="56">
        <f t="shared" si="42"/>
        <v>54</v>
      </c>
      <c r="Q35" s="56">
        <f t="shared" si="42"/>
        <v>54</v>
      </c>
      <c r="R35" s="56">
        <f t="shared" si="42"/>
        <v>54</v>
      </c>
      <c r="S35" s="56">
        <f t="shared" si="42"/>
        <v>54</v>
      </c>
      <c r="T35" s="323">
        <f t="shared" si="42"/>
        <v>54</v>
      </c>
      <c r="U35" s="348">
        <f t="shared" ref="U35:W35" si="43">U37+U39+U41+U43+U45+U47+U49+U51+U53+U55+U57+U59+U61+U63+U65</f>
        <v>0</v>
      </c>
      <c r="V35" s="357">
        <f t="shared" si="43"/>
        <v>0</v>
      </c>
      <c r="W35" s="355">
        <f t="shared" si="43"/>
        <v>0</v>
      </c>
      <c r="X35" s="345">
        <f t="shared" ref="X35:AT35" si="44">SUM(X33:X34)</f>
        <v>54</v>
      </c>
      <c r="Y35" s="346">
        <f t="shared" si="44"/>
        <v>54</v>
      </c>
      <c r="Z35" s="346">
        <f t="shared" si="44"/>
        <v>54</v>
      </c>
      <c r="AA35" s="346">
        <f t="shared" si="44"/>
        <v>54</v>
      </c>
      <c r="AB35" s="346">
        <f t="shared" si="44"/>
        <v>54</v>
      </c>
      <c r="AC35" s="346">
        <f t="shared" si="44"/>
        <v>54</v>
      </c>
      <c r="AD35" s="346">
        <f t="shared" si="44"/>
        <v>54</v>
      </c>
      <c r="AE35" s="346">
        <f t="shared" si="44"/>
        <v>54</v>
      </c>
      <c r="AF35" s="346">
        <f t="shared" si="44"/>
        <v>54</v>
      </c>
      <c r="AG35" s="346">
        <f t="shared" si="44"/>
        <v>54</v>
      </c>
      <c r="AH35" s="346">
        <f t="shared" si="44"/>
        <v>54</v>
      </c>
      <c r="AI35" s="346">
        <f t="shared" si="44"/>
        <v>54</v>
      </c>
      <c r="AJ35" s="346">
        <f t="shared" si="44"/>
        <v>54</v>
      </c>
      <c r="AK35" s="346">
        <f t="shared" si="44"/>
        <v>54</v>
      </c>
      <c r="AL35" s="346">
        <f t="shared" si="44"/>
        <v>54</v>
      </c>
      <c r="AM35" s="346">
        <f t="shared" si="44"/>
        <v>54</v>
      </c>
      <c r="AN35" s="346">
        <f t="shared" si="44"/>
        <v>54</v>
      </c>
      <c r="AO35" s="346">
        <f t="shared" si="44"/>
        <v>54</v>
      </c>
      <c r="AP35" s="346">
        <f t="shared" si="44"/>
        <v>54</v>
      </c>
      <c r="AQ35" s="346">
        <f t="shared" si="44"/>
        <v>54</v>
      </c>
      <c r="AR35" s="346">
        <f t="shared" si="44"/>
        <v>54</v>
      </c>
      <c r="AS35" s="346">
        <f t="shared" si="44"/>
        <v>54</v>
      </c>
      <c r="AT35" s="347">
        <f t="shared" si="44"/>
        <v>54</v>
      </c>
      <c r="AU35" s="348">
        <f t="shared" si="38"/>
        <v>0</v>
      </c>
      <c r="AV35" s="349">
        <v>0</v>
      </c>
      <c r="AW35" s="350">
        <v>0</v>
      </c>
      <c r="AX35" s="350">
        <v>0</v>
      </c>
      <c r="AY35" s="350">
        <v>0</v>
      </c>
      <c r="AZ35" s="350">
        <v>0</v>
      </c>
      <c r="BA35" s="350">
        <v>0</v>
      </c>
      <c r="BB35" s="350">
        <v>0</v>
      </c>
      <c r="BC35" s="350">
        <v>0</v>
      </c>
      <c r="BD35" s="350">
        <v>0</v>
      </c>
      <c r="BE35" s="351">
        <v>0</v>
      </c>
      <c r="BF35" s="352">
        <f t="shared" si="30"/>
        <v>2106</v>
      </c>
    </row>
  </sheetData>
  <mergeCells count="47">
    <mergeCell ref="A2:A6"/>
    <mergeCell ref="B2:B6"/>
    <mergeCell ref="C2:C6"/>
    <mergeCell ref="D2:D6"/>
    <mergeCell ref="F2:H2"/>
    <mergeCell ref="AO2:AQ2"/>
    <mergeCell ref="AS2:AU2"/>
    <mergeCell ref="AW2:AZ2"/>
    <mergeCell ref="BB2:BD2"/>
    <mergeCell ref="BF2:BF6"/>
    <mergeCell ref="E3:BE3"/>
    <mergeCell ref="E5:BE5"/>
    <mergeCell ref="O2:Q2"/>
    <mergeCell ref="S2:U2"/>
    <mergeCell ref="W2:Z2"/>
    <mergeCell ref="AB2:AD2"/>
    <mergeCell ref="AF2:AH2"/>
    <mergeCell ref="AJ2:AM2"/>
    <mergeCell ref="J2:M2"/>
    <mergeCell ref="A7:A35"/>
    <mergeCell ref="B7:B8"/>
    <mergeCell ref="C7:C8"/>
    <mergeCell ref="B9:B10"/>
    <mergeCell ref="C9:C10"/>
    <mergeCell ref="B11:B12"/>
    <mergeCell ref="C11:C12"/>
    <mergeCell ref="B13:B14"/>
    <mergeCell ref="C13:C14"/>
    <mergeCell ref="B15:B16"/>
    <mergeCell ref="C15:C16"/>
    <mergeCell ref="B17:B18"/>
    <mergeCell ref="C17:C18"/>
    <mergeCell ref="B19:B20"/>
    <mergeCell ref="C19:C20"/>
    <mergeCell ref="B25:B26"/>
    <mergeCell ref="B33:C35"/>
    <mergeCell ref="B21:B22"/>
    <mergeCell ref="C21:C22"/>
    <mergeCell ref="B29:B30"/>
    <mergeCell ref="C29:C30"/>
    <mergeCell ref="B31:B32"/>
    <mergeCell ref="C31:C32"/>
    <mergeCell ref="C25:C26"/>
    <mergeCell ref="B27:B28"/>
    <mergeCell ref="C27:C28"/>
    <mergeCell ref="B23:B24"/>
    <mergeCell ref="C23:C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6"/>
  <sheetViews>
    <sheetView topLeftCell="A34" workbookViewId="0">
      <selection activeCell="H31" sqref="H31"/>
    </sheetView>
  </sheetViews>
  <sheetFormatPr defaultRowHeight="15" x14ac:dyDescent="0.25"/>
  <cols>
    <col min="1" max="1" width="4.28515625" customWidth="1"/>
    <col min="2" max="2" width="13.7109375" customWidth="1"/>
    <col min="3" max="3" width="33.140625" customWidth="1"/>
    <col min="4" max="4" width="8.7109375" customWidth="1"/>
    <col min="5" max="57" width="3.7109375" customWidth="1"/>
    <col min="58" max="58" width="8.5703125" customWidth="1"/>
  </cols>
  <sheetData>
    <row r="1" spans="1:58" ht="63.75" x14ac:dyDescent="0.25">
      <c r="A1" s="838" t="s">
        <v>131</v>
      </c>
      <c r="B1" s="844" t="s">
        <v>132</v>
      </c>
      <c r="C1" s="844" t="s">
        <v>133</v>
      </c>
      <c r="D1" s="838" t="s">
        <v>134</v>
      </c>
      <c r="E1" s="58" t="s">
        <v>170</v>
      </c>
      <c r="F1" s="835" t="s">
        <v>136</v>
      </c>
      <c r="G1" s="835"/>
      <c r="H1" s="835"/>
      <c r="I1" s="59" t="s">
        <v>171</v>
      </c>
      <c r="J1" s="835" t="s">
        <v>138</v>
      </c>
      <c r="K1" s="835"/>
      <c r="L1" s="835"/>
      <c r="M1" s="835"/>
      <c r="N1" s="60" t="s">
        <v>172</v>
      </c>
      <c r="O1" s="835" t="s">
        <v>140</v>
      </c>
      <c r="P1" s="835"/>
      <c r="Q1" s="835"/>
      <c r="R1" s="61" t="s">
        <v>173</v>
      </c>
      <c r="S1" s="835" t="s">
        <v>142</v>
      </c>
      <c r="T1" s="835"/>
      <c r="U1" s="835"/>
      <c r="V1" s="62" t="s">
        <v>174</v>
      </c>
      <c r="W1" s="835" t="s">
        <v>144</v>
      </c>
      <c r="X1" s="835"/>
      <c r="Y1" s="835"/>
      <c r="Z1" s="835"/>
      <c r="AA1" s="59" t="s">
        <v>175</v>
      </c>
      <c r="AB1" s="835" t="s">
        <v>146</v>
      </c>
      <c r="AC1" s="835"/>
      <c r="AD1" s="835"/>
      <c r="AE1" s="59" t="s">
        <v>176</v>
      </c>
      <c r="AF1" s="835" t="s">
        <v>148</v>
      </c>
      <c r="AG1" s="835"/>
      <c r="AH1" s="835"/>
      <c r="AI1" s="59" t="s">
        <v>177</v>
      </c>
      <c r="AJ1" s="835" t="s">
        <v>150</v>
      </c>
      <c r="AK1" s="835"/>
      <c r="AL1" s="835"/>
      <c r="AM1" s="835"/>
      <c r="AN1" s="59" t="s">
        <v>178</v>
      </c>
      <c r="AO1" s="835" t="s">
        <v>152</v>
      </c>
      <c r="AP1" s="835"/>
      <c r="AQ1" s="835"/>
      <c r="AR1" s="63" t="s">
        <v>179</v>
      </c>
      <c r="AS1" s="836" t="s">
        <v>154</v>
      </c>
      <c r="AT1" s="836"/>
      <c r="AU1" s="836"/>
      <c r="AV1" s="62" t="s">
        <v>180</v>
      </c>
      <c r="AW1" s="837" t="s">
        <v>156</v>
      </c>
      <c r="AX1" s="837"/>
      <c r="AY1" s="837"/>
      <c r="AZ1" s="837"/>
      <c r="BA1" s="64" t="s">
        <v>181</v>
      </c>
      <c r="BB1" s="837" t="s">
        <v>158</v>
      </c>
      <c r="BC1" s="837"/>
      <c r="BD1" s="837"/>
      <c r="BE1" s="65" t="s">
        <v>182</v>
      </c>
      <c r="BF1" s="838" t="s">
        <v>160</v>
      </c>
    </row>
    <row r="2" spans="1:58" x14ac:dyDescent="0.25">
      <c r="A2" s="839"/>
      <c r="B2" s="845"/>
      <c r="C2" s="845"/>
      <c r="D2" s="839"/>
      <c r="E2" s="841" t="s">
        <v>161</v>
      </c>
      <c r="F2" s="842"/>
      <c r="G2" s="842"/>
      <c r="H2" s="842"/>
      <c r="I2" s="842"/>
      <c r="J2" s="842"/>
      <c r="K2" s="842"/>
      <c r="L2" s="842"/>
      <c r="M2" s="842"/>
      <c r="N2" s="842"/>
      <c r="O2" s="842"/>
      <c r="P2" s="842"/>
      <c r="Q2" s="842"/>
      <c r="R2" s="842"/>
      <c r="S2" s="842"/>
      <c r="T2" s="842"/>
      <c r="U2" s="842"/>
      <c r="V2" s="842"/>
      <c r="W2" s="842"/>
      <c r="X2" s="842"/>
      <c r="Y2" s="842"/>
      <c r="Z2" s="842"/>
      <c r="AA2" s="842"/>
      <c r="AB2" s="842"/>
      <c r="AC2" s="842"/>
      <c r="AD2" s="842"/>
      <c r="AE2" s="842"/>
      <c r="AF2" s="842"/>
      <c r="AG2" s="842"/>
      <c r="AH2" s="842"/>
      <c r="AI2" s="842"/>
      <c r="AJ2" s="842"/>
      <c r="AK2" s="842"/>
      <c r="AL2" s="842"/>
      <c r="AM2" s="842"/>
      <c r="AN2" s="842"/>
      <c r="AO2" s="842"/>
      <c r="AP2" s="842"/>
      <c r="AQ2" s="842"/>
      <c r="AR2" s="842"/>
      <c r="AS2" s="842"/>
      <c r="AT2" s="842"/>
      <c r="AU2" s="842"/>
      <c r="AV2" s="842"/>
      <c r="AW2" s="842"/>
      <c r="AX2" s="842"/>
      <c r="AY2" s="842"/>
      <c r="AZ2" s="842"/>
      <c r="BA2" s="842"/>
      <c r="BB2" s="842"/>
      <c r="BC2" s="842"/>
      <c r="BD2" s="842"/>
      <c r="BE2" s="843"/>
      <c r="BF2" s="839"/>
    </row>
    <row r="3" spans="1:58" ht="15.75" x14ac:dyDescent="0.25">
      <c r="A3" s="839"/>
      <c r="B3" s="845"/>
      <c r="C3" s="845"/>
      <c r="D3" s="839"/>
      <c r="E3" s="66">
        <v>35</v>
      </c>
      <c r="F3" s="67">
        <f>E3+1</f>
        <v>36</v>
      </c>
      <c r="G3" s="67">
        <f t="shared" ref="G3:U3" si="0">F3+1</f>
        <v>37</v>
      </c>
      <c r="H3" s="67">
        <f t="shared" si="0"/>
        <v>38</v>
      </c>
      <c r="I3" s="67">
        <f t="shared" si="0"/>
        <v>39</v>
      </c>
      <c r="J3" s="67">
        <f t="shared" si="0"/>
        <v>40</v>
      </c>
      <c r="K3" s="67">
        <f t="shared" si="0"/>
        <v>41</v>
      </c>
      <c r="L3" s="67">
        <f t="shared" si="0"/>
        <v>42</v>
      </c>
      <c r="M3" s="67">
        <f t="shared" si="0"/>
        <v>43</v>
      </c>
      <c r="N3" s="67">
        <f t="shared" si="0"/>
        <v>44</v>
      </c>
      <c r="O3" s="68">
        <f t="shared" si="0"/>
        <v>45</v>
      </c>
      <c r="P3" s="68">
        <f t="shared" si="0"/>
        <v>46</v>
      </c>
      <c r="Q3" s="68">
        <f t="shared" si="0"/>
        <v>47</v>
      </c>
      <c r="R3" s="68">
        <f t="shared" si="0"/>
        <v>48</v>
      </c>
      <c r="S3" s="68">
        <f t="shared" si="0"/>
        <v>49</v>
      </c>
      <c r="T3" s="68">
        <f t="shared" si="0"/>
        <v>50</v>
      </c>
      <c r="U3" s="68">
        <f t="shared" si="0"/>
        <v>51</v>
      </c>
      <c r="V3" s="69">
        <f>U3+1</f>
        <v>52</v>
      </c>
      <c r="W3" s="70">
        <v>1</v>
      </c>
      <c r="X3" s="70">
        <f>W3+1</f>
        <v>2</v>
      </c>
      <c r="Y3" s="68">
        <f t="shared" ref="Y3:BE3" si="1">X3+1</f>
        <v>3</v>
      </c>
      <c r="Z3" s="67">
        <f t="shared" si="1"/>
        <v>4</v>
      </c>
      <c r="AA3" s="67">
        <f t="shared" si="1"/>
        <v>5</v>
      </c>
      <c r="AB3" s="67">
        <f t="shared" si="1"/>
        <v>6</v>
      </c>
      <c r="AC3" s="67">
        <f t="shared" si="1"/>
        <v>7</v>
      </c>
      <c r="AD3" s="67">
        <f t="shared" si="1"/>
        <v>8</v>
      </c>
      <c r="AE3" s="67">
        <f t="shared" si="1"/>
        <v>9</v>
      </c>
      <c r="AF3" s="67">
        <f t="shared" si="1"/>
        <v>10</v>
      </c>
      <c r="AG3" s="67">
        <f t="shared" si="1"/>
        <v>11</v>
      </c>
      <c r="AH3" s="67">
        <f t="shared" si="1"/>
        <v>12</v>
      </c>
      <c r="AI3" s="67">
        <f t="shared" si="1"/>
        <v>13</v>
      </c>
      <c r="AJ3" s="67">
        <f t="shared" si="1"/>
        <v>14</v>
      </c>
      <c r="AK3" s="67">
        <f t="shared" si="1"/>
        <v>15</v>
      </c>
      <c r="AL3" s="67">
        <f t="shared" si="1"/>
        <v>16</v>
      </c>
      <c r="AM3" s="67">
        <f t="shared" si="1"/>
        <v>17</v>
      </c>
      <c r="AN3" s="67">
        <f t="shared" si="1"/>
        <v>18</v>
      </c>
      <c r="AO3" s="67">
        <f t="shared" si="1"/>
        <v>19</v>
      </c>
      <c r="AP3" s="67">
        <f t="shared" si="1"/>
        <v>20</v>
      </c>
      <c r="AQ3" s="71">
        <f t="shared" si="1"/>
        <v>21</v>
      </c>
      <c r="AR3" s="72">
        <f t="shared" si="1"/>
        <v>22</v>
      </c>
      <c r="AS3" s="72">
        <f t="shared" si="1"/>
        <v>23</v>
      </c>
      <c r="AT3" s="72">
        <f t="shared" si="1"/>
        <v>24</v>
      </c>
      <c r="AU3" s="72">
        <f t="shared" si="1"/>
        <v>25</v>
      </c>
      <c r="AV3" s="69">
        <f t="shared" si="1"/>
        <v>26</v>
      </c>
      <c r="AW3" s="70">
        <f t="shared" si="1"/>
        <v>27</v>
      </c>
      <c r="AX3" s="70">
        <f t="shared" si="1"/>
        <v>28</v>
      </c>
      <c r="AY3" s="70">
        <f t="shared" si="1"/>
        <v>29</v>
      </c>
      <c r="AZ3" s="70">
        <f t="shared" si="1"/>
        <v>30</v>
      </c>
      <c r="BA3" s="70">
        <f t="shared" si="1"/>
        <v>31</v>
      </c>
      <c r="BB3" s="70">
        <f t="shared" si="1"/>
        <v>32</v>
      </c>
      <c r="BC3" s="70">
        <f t="shared" si="1"/>
        <v>33</v>
      </c>
      <c r="BD3" s="70">
        <f t="shared" si="1"/>
        <v>34</v>
      </c>
      <c r="BE3" s="73">
        <f t="shared" si="1"/>
        <v>35</v>
      </c>
      <c r="BF3" s="839"/>
    </row>
    <row r="4" spans="1:58" x14ac:dyDescent="0.25">
      <c r="A4" s="839"/>
      <c r="B4" s="845"/>
      <c r="C4" s="845"/>
      <c r="D4" s="839"/>
      <c r="E4" s="841" t="s">
        <v>162</v>
      </c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3"/>
      <c r="BF4" s="839"/>
    </row>
    <row r="5" spans="1:58" ht="16.5" thickBot="1" x14ac:dyDescent="0.3">
      <c r="A5" s="840"/>
      <c r="B5" s="846"/>
      <c r="C5" s="846"/>
      <c r="D5" s="840"/>
      <c r="E5" s="74"/>
      <c r="F5" s="75">
        <v>1</v>
      </c>
      <c r="G5" s="75">
        <v>2</v>
      </c>
      <c r="H5" s="75">
        <v>3</v>
      </c>
      <c r="I5" s="75">
        <v>4</v>
      </c>
      <c r="J5" s="75">
        <v>5</v>
      </c>
      <c r="K5" s="75">
        <v>6</v>
      </c>
      <c r="L5" s="75">
        <v>7</v>
      </c>
      <c r="M5" s="75">
        <v>8</v>
      </c>
      <c r="N5" s="75">
        <v>9</v>
      </c>
      <c r="O5" s="76">
        <v>10</v>
      </c>
      <c r="P5" s="76">
        <v>11</v>
      </c>
      <c r="Q5" s="76">
        <v>12</v>
      </c>
      <c r="R5" s="76">
        <v>13</v>
      </c>
      <c r="S5" s="76">
        <v>14</v>
      </c>
      <c r="T5" s="76">
        <v>15</v>
      </c>
      <c r="U5" s="76">
        <v>16</v>
      </c>
      <c r="V5" s="77">
        <v>17</v>
      </c>
      <c r="W5" s="78">
        <v>18</v>
      </c>
      <c r="X5" s="78">
        <v>19</v>
      </c>
      <c r="Y5" s="76">
        <v>20</v>
      </c>
      <c r="Z5" s="75">
        <v>21</v>
      </c>
      <c r="AA5" s="75">
        <v>22</v>
      </c>
      <c r="AB5" s="75">
        <v>23</v>
      </c>
      <c r="AC5" s="75">
        <v>24</v>
      </c>
      <c r="AD5" s="75">
        <v>25</v>
      </c>
      <c r="AE5" s="75">
        <v>26</v>
      </c>
      <c r="AF5" s="75">
        <v>27</v>
      </c>
      <c r="AG5" s="75">
        <v>28</v>
      </c>
      <c r="AH5" s="75">
        <v>29</v>
      </c>
      <c r="AI5" s="75">
        <v>30</v>
      </c>
      <c r="AJ5" s="75">
        <v>31</v>
      </c>
      <c r="AK5" s="75">
        <v>32</v>
      </c>
      <c r="AL5" s="75">
        <v>33</v>
      </c>
      <c r="AM5" s="75">
        <v>34</v>
      </c>
      <c r="AN5" s="75">
        <v>35</v>
      </c>
      <c r="AO5" s="75">
        <v>36</v>
      </c>
      <c r="AP5" s="75">
        <v>37</v>
      </c>
      <c r="AQ5" s="79">
        <v>38</v>
      </c>
      <c r="AR5" s="80">
        <v>39</v>
      </c>
      <c r="AS5" s="80">
        <v>40</v>
      </c>
      <c r="AT5" s="80">
        <v>41</v>
      </c>
      <c r="AU5" s="80">
        <v>42</v>
      </c>
      <c r="AV5" s="81">
        <v>43</v>
      </c>
      <c r="AW5" s="82">
        <v>44</v>
      </c>
      <c r="AX5" s="82">
        <v>45</v>
      </c>
      <c r="AY5" s="82">
        <v>46</v>
      </c>
      <c r="AZ5" s="82">
        <v>47</v>
      </c>
      <c r="BA5" s="78">
        <v>48</v>
      </c>
      <c r="BB5" s="78">
        <v>49</v>
      </c>
      <c r="BC5" s="78">
        <v>50</v>
      </c>
      <c r="BD5" s="78">
        <v>51</v>
      </c>
      <c r="BE5" s="83">
        <v>52</v>
      </c>
      <c r="BF5" s="840"/>
    </row>
    <row r="6" spans="1:58" x14ac:dyDescent="0.25">
      <c r="A6" s="827">
        <v>2</v>
      </c>
      <c r="B6" s="830" t="s">
        <v>40</v>
      </c>
      <c r="C6" s="832" t="s">
        <v>41</v>
      </c>
      <c r="D6" s="380" t="s">
        <v>164</v>
      </c>
      <c r="E6" s="84"/>
      <c r="F6" s="85">
        <f t="shared" ref="F6:U7" si="2">F8+F10+F12</f>
        <v>7</v>
      </c>
      <c r="G6" s="85">
        <f t="shared" si="2"/>
        <v>7</v>
      </c>
      <c r="H6" s="85">
        <f t="shared" si="2"/>
        <v>7</v>
      </c>
      <c r="I6" s="85">
        <f t="shared" si="2"/>
        <v>7</v>
      </c>
      <c r="J6" s="85">
        <f t="shared" si="2"/>
        <v>7</v>
      </c>
      <c r="K6" s="85">
        <f t="shared" si="2"/>
        <v>7</v>
      </c>
      <c r="L6" s="85">
        <f t="shared" si="2"/>
        <v>7</v>
      </c>
      <c r="M6" s="85">
        <f t="shared" si="2"/>
        <v>7</v>
      </c>
      <c r="N6" s="85">
        <f t="shared" si="2"/>
        <v>7</v>
      </c>
      <c r="O6" s="85">
        <f t="shared" si="2"/>
        <v>7</v>
      </c>
      <c r="P6" s="85">
        <f t="shared" si="2"/>
        <v>7</v>
      </c>
      <c r="Q6" s="85">
        <f t="shared" si="2"/>
        <v>7</v>
      </c>
      <c r="R6" s="85">
        <f t="shared" si="2"/>
        <v>7</v>
      </c>
      <c r="S6" s="85">
        <f t="shared" si="2"/>
        <v>7</v>
      </c>
      <c r="T6" s="85">
        <f t="shared" si="2"/>
        <v>7</v>
      </c>
      <c r="U6" s="88">
        <f t="shared" si="2"/>
        <v>7</v>
      </c>
      <c r="V6" s="380">
        <v>0</v>
      </c>
      <c r="W6" s="84">
        <v>0</v>
      </c>
      <c r="X6" s="87">
        <v>0</v>
      </c>
      <c r="Y6" s="84">
        <f t="shared" ref="Y6:AP7" si="3">Y8+Y10+Y12</f>
        <v>4</v>
      </c>
      <c r="Z6" s="85">
        <f t="shared" si="3"/>
        <v>4</v>
      </c>
      <c r="AA6" s="85">
        <f t="shared" si="3"/>
        <v>4</v>
      </c>
      <c r="AB6" s="85">
        <f t="shared" si="3"/>
        <v>4</v>
      </c>
      <c r="AC6" s="85">
        <f t="shared" si="3"/>
        <v>4</v>
      </c>
      <c r="AD6" s="85">
        <f t="shared" si="3"/>
        <v>4</v>
      </c>
      <c r="AE6" s="85">
        <f t="shared" si="3"/>
        <v>4</v>
      </c>
      <c r="AF6" s="85">
        <f t="shared" si="3"/>
        <v>4</v>
      </c>
      <c r="AG6" s="85">
        <f t="shared" si="3"/>
        <v>4</v>
      </c>
      <c r="AH6" s="85">
        <f t="shared" si="3"/>
        <v>4</v>
      </c>
      <c r="AI6" s="85">
        <f t="shared" si="3"/>
        <v>4</v>
      </c>
      <c r="AJ6" s="85">
        <f t="shared" si="3"/>
        <v>4</v>
      </c>
      <c r="AK6" s="85">
        <f t="shared" si="3"/>
        <v>4</v>
      </c>
      <c r="AL6" s="85">
        <f t="shared" si="3"/>
        <v>4</v>
      </c>
      <c r="AM6" s="85">
        <f t="shared" si="3"/>
        <v>4</v>
      </c>
      <c r="AN6" s="85">
        <f t="shared" si="3"/>
        <v>4</v>
      </c>
      <c r="AO6" s="85">
        <f t="shared" si="3"/>
        <v>4</v>
      </c>
      <c r="AP6" s="88">
        <f t="shared" si="3"/>
        <v>4</v>
      </c>
      <c r="AQ6" s="86">
        <v>0</v>
      </c>
      <c r="AR6" s="85">
        <f>AR8+AR10+AR12</f>
        <v>0</v>
      </c>
      <c r="AS6" s="85">
        <f>AS8+AS10+AS12</f>
        <v>0</v>
      </c>
      <c r="AT6" s="85">
        <f>AT8+AT10+AT12</f>
        <v>0</v>
      </c>
      <c r="AU6" s="87">
        <f>AU8+AU10+AU12</f>
        <v>0</v>
      </c>
      <c r="AV6" s="86">
        <v>0</v>
      </c>
      <c r="AW6" s="86">
        <v>0</v>
      </c>
      <c r="AX6" s="85">
        <v>0</v>
      </c>
      <c r="AY6" s="85">
        <v>0</v>
      </c>
      <c r="AZ6" s="85">
        <v>0</v>
      </c>
      <c r="BA6" s="85">
        <v>0</v>
      </c>
      <c r="BB6" s="85">
        <v>0</v>
      </c>
      <c r="BC6" s="85">
        <v>0</v>
      </c>
      <c r="BD6" s="85">
        <v>0</v>
      </c>
      <c r="BE6" s="87">
        <v>0</v>
      </c>
      <c r="BF6" s="89">
        <f t="shared" ref="BF6:BF52" si="4">SUM(F6:BE6)</f>
        <v>184</v>
      </c>
    </row>
    <row r="7" spans="1:58" ht="15.75" thickBot="1" x14ac:dyDescent="0.3">
      <c r="A7" s="828"/>
      <c r="B7" s="831"/>
      <c r="C7" s="833"/>
      <c r="D7" s="405" t="s">
        <v>165</v>
      </c>
      <c r="E7" s="393"/>
      <c r="F7" s="394">
        <f>F9+F11+F13</f>
        <v>4</v>
      </c>
      <c r="G7" s="394">
        <f t="shared" si="2"/>
        <v>3</v>
      </c>
      <c r="H7" s="394">
        <f t="shared" si="2"/>
        <v>4</v>
      </c>
      <c r="I7" s="394">
        <f t="shared" si="2"/>
        <v>3</v>
      </c>
      <c r="J7" s="394">
        <f t="shared" si="2"/>
        <v>4</v>
      </c>
      <c r="K7" s="394">
        <f t="shared" si="2"/>
        <v>3</v>
      </c>
      <c r="L7" s="394">
        <f t="shared" si="2"/>
        <v>4</v>
      </c>
      <c r="M7" s="394">
        <f t="shared" si="2"/>
        <v>3</v>
      </c>
      <c r="N7" s="394">
        <f t="shared" si="2"/>
        <v>4</v>
      </c>
      <c r="O7" s="394">
        <f t="shared" si="2"/>
        <v>3</v>
      </c>
      <c r="P7" s="394">
        <f t="shared" si="2"/>
        <v>4</v>
      </c>
      <c r="Q7" s="394">
        <f t="shared" si="2"/>
        <v>3</v>
      </c>
      <c r="R7" s="394">
        <f t="shared" si="2"/>
        <v>4</v>
      </c>
      <c r="S7" s="394">
        <f t="shared" si="2"/>
        <v>3</v>
      </c>
      <c r="T7" s="394">
        <f t="shared" si="2"/>
        <v>4</v>
      </c>
      <c r="U7" s="395">
        <f t="shared" si="2"/>
        <v>3</v>
      </c>
      <c r="V7" s="396">
        <v>0</v>
      </c>
      <c r="W7" s="397">
        <v>0</v>
      </c>
      <c r="X7" s="398">
        <v>0</v>
      </c>
      <c r="Y7" s="392">
        <f t="shared" si="3"/>
        <v>2</v>
      </c>
      <c r="Z7" s="394">
        <f t="shared" si="3"/>
        <v>2</v>
      </c>
      <c r="AA7" s="394">
        <f t="shared" si="3"/>
        <v>2</v>
      </c>
      <c r="AB7" s="394">
        <f t="shared" si="3"/>
        <v>2</v>
      </c>
      <c r="AC7" s="394">
        <f t="shared" si="3"/>
        <v>2</v>
      </c>
      <c r="AD7" s="394">
        <f t="shared" si="3"/>
        <v>2</v>
      </c>
      <c r="AE7" s="394">
        <f t="shared" si="3"/>
        <v>2</v>
      </c>
      <c r="AF7" s="394">
        <f t="shared" si="3"/>
        <v>2</v>
      </c>
      <c r="AG7" s="394">
        <f t="shared" si="3"/>
        <v>2</v>
      </c>
      <c r="AH7" s="394">
        <f t="shared" si="3"/>
        <v>2</v>
      </c>
      <c r="AI7" s="394">
        <f t="shared" si="3"/>
        <v>2</v>
      </c>
      <c r="AJ7" s="394">
        <f t="shared" si="3"/>
        <v>2</v>
      </c>
      <c r="AK7" s="394">
        <f t="shared" si="3"/>
        <v>2</v>
      </c>
      <c r="AL7" s="394">
        <f t="shared" si="3"/>
        <v>2</v>
      </c>
      <c r="AM7" s="394">
        <f t="shared" si="3"/>
        <v>2</v>
      </c>
      <c r="AN7" s="394">
        <f t="shared" si="3"/>
        <v>2</v>
      </c>
      <c r="AO7" s="394">
        <f t="shared" si="3"/>
        <v>2</v>
      </c>
      <c r="AP7" s="395">
        <f t="shared" si="3"/>
        <v>2</v>
      </c>
      <c r="AQ7" s="399">
        <v>0</v>
      </c>
      <c r="AR7" s="400">
        <v>0</v>
      </c>
      <c r="AS7" s="400">
        <v>0</v>
      </c>
      <c r="AT7" s="400">
        <v>0</v>
      </c>
      <c r="AU7" s="401">
        <v>0</v>
      </c>
      <c r="AV7" s="402">
        <v>0</v>
      </c>
      <c r="AW7" s="402">
        <v>0</v>
      </c>
      <c r="AX7" s="403">
        <v>0</v>
      </c>
      <c r="AY7" s="403">
        <v>0</v>
      </c>
      <c r="AZ7" s="403">
        <v>0</v>
      </c>
      <c r="BA7" s="403">
        <v>0</v>
      </c>
      <c r="BB7" s="403">
        <v>0</v>
      </c>
      <c r="BC7" s="403">
        <v>0</v>
      </c>
      <c r="BD7" s="403">
        <v>0</v>
      </c>
      <c r="BE7" s="398">
        <v>0</v>
      </c>
      <c r="BF7" s="404">
        <f t="shared" si="4"/>
        <v>92</v>
      </c>
    </row>
    <row r="8" spans="1:58" x14ac:dyDescent="0.25">
      <c r="A8" s="828"/>
      <c r="B8" s="820" t="s">
        <v>44</v>
      </c>
      <c r="C8" s="818" t="s">
        <v>166</v>
      </c>
      <c r="D8" s="184" t="s">
        <v>164</v>
      </c>
      <c r="E8" s="185"/>
      <c r="F8" s="186">
        <v>3</v>
      </c>
      <c r="G8" s="186">
        <v>3</v>
      </c>
      <c r="H8" s="186">
        <v>3</v>
      </c>
      <c r="I8" s="186">
        <v>3</v>
      </c>
      <c r="J8" s="186">
        <v>3</v>
      </c>
      <c r="K8" s="186">
        <v>3</v>
      </c>
      <c r="L8" s="186">
        <v>3</v>
      </c>
      <c r="M8" s="186">
        <v>3</v>
      </c>
      <c r="N8" s="186">
        <v>3</v>
      </c>
      <c r="O8" s="186">
        <v>3</v>
      </c>
      <c r="P8" s="186">
        <v>3</v>
      </c>
      <c r="Q8" s="186">
        <v>3</v>
      </c>
      <c r="R8" s="186">
        <v>3</v>
      </c>
      <c r="S8" s="186">
        <v>3</v>
      </c>
      <c r="T8" s="186">
        <v>3</v>
      </c>
      <c r="U8" s="385">
        <v>3</v>
      </c>
      <c r="V8" s="94">
        <v>0</v>
      </c>
      <c r="W8" s="375">
        <v>0</v>
      </c>
      <c r="X8" s="96">
        <v>0</v>
      </c>
      <c r="Y8" s="386">
        <v>0</v>
      </c>
      <c r="Z8" s="191">
        <v>0</v>
      </c>
      <c r="AA8" s="191">
        <v>0</v>
      </c>
      <c r="AB8" s="191">
        <v>0</v>
      </c>
      <c r="AC8" s="191">
        <v>0</v>
      </c>
      <c r="AD8" s="191">
        <v>0</v>
      </c>
      <c r="AE8" s="191">
        <v>0</v>
      </c>
      <c r="AF8" s="191">
        <v>0</v>
      </c>
      <c r="AG8" s="191">
        <v>0</v>
      </c>
      <c r="AH8" s="191">
        <v>0</v>
      </c>
      <c r="AI8" s="191">
        <v>0</v>
      </c>
      <c r="AJ8" s="191">
        <v>0</v>
      </c>
      <c r="AK8" s="191">
        <v>0</v>
      </c>
      <c r="AL8" s="191">
        <v>0</v>
      </c>
      <c r="AM8" s="191">
        <v>0</v>
      </c>
      <c r="AN8" s="191">
        <v>0</v>
      </c>
      <c r="AO8" s="191">
        <v>0</v>
      </c>
      <c r="AP8" s="387">
        <v>0</v>
      </c>
      <c r="AQ8" s="388">
        <v>0</v>
      </c>
      <c r="AR8" s="389">
        <v>0</v>
      </c>
      <c r="AS8" s="389">
        <v>0</v>
      </c>
      <c r="AT8" s="389">
        <v>0</v>
      </c>
      <c r="AU8" s="390">
        <v>0</v>
      </c>
      <c r="AV8" s="102">
        <v>0</v>
      </c>
      <c r="AW8" s="95">
        <v>0</v>
      </c>
      <c r="AX8" s="103">
        <v>0</v>
      </c>
      <c r="AY8" s="103">
        <v>0</v>
      </c>
      <c r="AZ8" s="103">
        <v>0</v>
      </c>
      <c r="BA8" s="103">
        <v>0</v>
      </c>
      <c r="BB8" s="103">
        <v>0</v>
      </c>
      <c r="BC8" s="103">
        <v>0</v>
      </c>
      <c r="BD8" s="103">
        <v>0</v>
      </c>
      <c r="BE8" s="96">
        <v>0</v>
      </c>
      <c r="BF8" s="391">
        <f t="shared" si="4"/>
        <v>48</v>
      </c>
    </row>
    <row r="9" spans="1:58" x14ac:dyDescent="0.25">
      <c r="A9" s="828"/>
      <c r="B9" s="820"/>
      <c r="C9" s="818"/>
      <c r="D9" s="192" t="s">
        <v>165</v>
      </c>
      <c r="E9" s="193"/>
      <c r="F9" s="92">
        <v>2</v>
      </c>
      <c r="G9" s="92">
        <v>1</v>
      </c>
      <c r="H9" s="92">
        <v>2</v>
      </c>
      <c r="I9" s="92">
        <v>1</v>
      </c>
      <c r="J9" s="92">
        <v>2</v>
      </c>
      <c r="K9" s="92">
        <v>1</v>
      </c>
      <c r="L9" s="92">
        <v>2</v>
      </c>
      <c r="M9" s="92">
        <v>1</v>
      </c>
      <c r="N9" s="92">
        <v>2</v>
      </c>
      <c r="O9" s="105">
        <v>1</v>
      </c>
      <c r="P9" s="105">
        <v>2</v>
      </c>
      <c r="Q9" s="105">
        <v>1</v>
      </c>
      <c r="R9" s="105">
        <v>2</v>
      </c>
      <c r="S9" s="105">
        <v>1</v>
      </c>
      <c r="T9" s="105">
        <v>2</v>
      </c>
      <c r="U9" s="106">
        <v>1</v>
      </c>
      <c r="V9" s="94">
        <v>0</v>
      </c>
      <c r="W9" s="375">
        <v>0</v>
      </c>
      <c r="X9" s="96">
        <v>0</v>
      </c>
      <c r="Y9" s="97">
        <v>0</v>
      </c>
      <c r="Z9" s="91">
        <v>0</v>
      </c>
      <c r="AA9" s="91">
        <v>0</v>
      </c>
      <c r="AB9" s="91">
        <v>0</v>
      </c>
      <c r="AC9" s="91">
        <v>0</v>
      </c>
      <c r="AD9" s="91">
        <v>0</v>
      </c>
      <c r="AE9" s="91">
        <v>0</v>
      </c>
      <c r="AF9" s="91">
        <v>0</v>
      </c>
      <c r="AG9" s="91">
        <v>0</v>
      </c>
      <c r="AH9" s="91">
        <v>0</v>
      </c>
      <c r="AI9" s="91">
        <v>0</v>
      </c>
      <c r="AJ9" s="91">
        <v>0</v>
      </c>
      <c r="AK9" s="91">
        <v>0</v>
      </c>
      <c r="AL9" s="91">
        <v>0</v>
      </c>
      <c r="AM9" s="91">
        <v>0</v>
      </c>
      <c r="AN9" s="91">
        <v>0</v>
      </c>
      <c r="AO9" s="91">
        <v>0</v>
      </c>
      <c r="AP9" s="98">
        <v>0</v>
      </c>
      <c r="AQ9" s="99">
        <v>0</v>
      </c>
      <c r="AR9" s="100">
        <v>0</v>
      </c>
      <c r="AS9" s="100">
        <v>0</v>
      </c>
      <c r="AT9" s="100">
        <v>0</v>
      </c>
      <c r="AU9" s="101">
        <v>0</v>
      </c>
      <c r="AV9" s="102">
        <v>0</v>
      </c>
      <c r="AW9" s="95">
        <v>0</v>
      </c>
      <c r="AX9" s="103">
        <v>0</v>
      </c>
      <c r="AY9" s="103">
        <v>0</v>
      </c>
      <c r="AZ9" s="103">
        <v>0</v>
      </c>
      <c r="BA9" s="103">
        <v>0</v>
      </c>
      <c r="BB9" s="103">
        <v>0</v>
      </c>
      <c r="BC9" s="103">
        <v>0</v>
      </c>
      <c r="BD9" s="103">
        <v>0</v>
      </c>
      <c r="BE9" s="96">
        <v>0</v>
      </c>
      <c r="BF9" s="104">
        <f t="shared" si="4"/>
        <v>24</v>
      </c>
    </row>
    <row r="10" spans="1:58" x14ac:dyDescent="0.25">
      <c r="A10" s="828"/>
      <c r="B10" s="819" t="s">
        <v>45</v>
      </c>
      <c r="C10" s="817" t="s">
        <v>29</v>
      </c>
      <c r="D10" s="192" t="s">
        <v>164</v>
      </c>
      <c r="E10" s="193"/>
      <c r="F10" s="92">
        <v>2</v>
      </c>
      <c r="G10" s="92">
        <v>2</v>
      </c>
      <c r="H10" s="92">
        <v>2</v>
      </c>
      <c r="I10" s="92">
        <v>2</v>
      </c>
      <c r="J10" s="92">
        <v>2</v>
      </c>
      <c r="K10" s="92">
        <v>2</v>
      </c>
      <c r="L10" s="92">
        <v>2</v>
      </c>
      <c r="M10" s="92">
        <v>2</v>
      </c>
      <c r="N10" s="92">
        <v>2</v>
      </c>
      <c r="O10" s="105">
        <v>2</v>
      </c>
      <c r="P10" s="105">
        <v>2</v>
      </c>
      <c r="Q10" s="105">
        <v>2</v>
      </c>
      <c r="R10" s="105">
        <v>2</v>
      </c>
      <c r="S10" s="105">
        <v>2</v>
      </c>
      <c r="T10" s="105">
        <v>2</v>
      </c>
      <c r="U10" s="106">
        <v>2</v>
      </c>
      <c r="V10" s="94">
        <v>0</v>
      </c>
      <c r="W10" s="375">
        <v>0</v>
      </c>
      <c r="X10" s="96">
        <v>0</v>
      </c>
      <c r="Y10" s="107">
        <v>2</v>
      </c>
      <c r="Z10" s="92">
        <v>2</v>
      </c>
      <c r="AA10" s="92">
        <v>2</v>
      </c>
      <c r="AB10" s="92">
        <v>2</v>
      </c>
      <c r="AC10" s="92">
        <v>2</v>
      </c>
      <c r="AD10" s="92">
        <v>2</v>
      </c>
      <c r="AE10" s="92">
        <v>2</v>
      </c>
      <c r="AF10" s="92">
        <v>2</v>
      </c>
      <c r="AG10" s="92">
        <v>2</v>
      </c>
      <c r="AH10" s="92">
        <v>2</v>
      </c>
      <c r="AI10" s="92">
        <v>2</v>
      </c>
      <c r="AJ10" s="92">
        <v>2</v>
      </c>
      <c r="AK10" s="92">
        <v>2</v>
      </c>
      <c r="AL10" s="92">
        <v>2</v>
      </c>
      <c r="AM10" s="92">
        <v>2</v>
      </c>
      <c r="AN10" s="92">
        <v>2</v>
      </c>
      <c r="AO10" s="92">
        <v>2</v>
      </c>
      <c r="AP10" s="93">
        <v>2</v>
      </c>
      <c r="AQ10" s="99">
        <v>0</v>
      </c>
      <c r="AR10" s="100">
        <v>0</v>
      </c>
      <c r="AS10" s="100">
        <v>0</v>
      </c>
      <c r="AT10" s="100">
        <v>0</v>
      </c>
      <c r="AU10" s="101">
        <v>0</v>
      </c>
      <c r="AV10" s="102">
        <v>0</v>
      </c>
      <c r="AW10" s="95">
        <v>0</v>
      </c>
      <c r="AX10" s="103">
        <v>0</v>
      </c>
      <c r="AY10" s="103">
        <v>0</v>
      </c>
      <c r="AZ10" s="103">
        <v>0</v>
      </c>
      <c r="BA10" s="103">
        <v>0</v>
      </c>
      <c r="BB10" s="103">
        <v>0</v>
      </c>
      <c r="BC10" s="103">
        <v>0</v>
      </c>
      <c r="BD10" s="103">
        <v>0</v>
      </c>
      <c r="BE10" s="96">
        <v>0</v>
      </c>
      <c r="BF10" s="104">
        <f t="shared" si="4"/>
        <v>68</v>
      </c>
    </row>
    <row r="11" spans="1:58" x14ac:dyDescent="0.25">
      <c r="A11" s="828"/>
      <c r="B11" s="820"/>
      <c r="C11" s="818"/>
      <c r="D11" s="192" t="s">
        <v>165</v>
      </c>
      <c r="E11" s="193"/>
      <c r="F11" s="92">
        <v>0</v>
      </c>
      <c r="G11" s="92">
        <v>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92">
        <v>0</v>
      </c>
      <c r="O11" s="92">
        <v>0</v>
      </c>
      <c r="P11" s="92">
        <v>0</v>
      </c>
      <c r="Q11" s="92">
        <v>0</v>
      </c>
      <c r="R11" s="92">
        <v>0</v>
      </c>
      <c r="S11" s="92">
        <v>0</v>
      </c>
      <c r="T11" s="92">
        <v>0</v>
      </c>
      <c r="U11" s="93">
        <v>0</v>
      </c>
      <c r="V11" s="94">
        <v>0</v>
      </c>
      <c r="W11" s="375">
        <v>0</v>
      </c>
      <c r="X11" s="96">
        <v>0</v>
      </c>
      <c r="Y11" s="107">
        <v>0</v>
      </c>
      <c r="Z11" s="105">
        <v>0</v>
      </c>
      <c r="AA11" s="105">
        <v>0</v>
      </c>
      <c r="AB11" s="105">
        <v>0</v>
      </c>
      <c r="AC11" s="105">
        <v>0</v>
      </c>
      <c r="AD11" s="105">
        <v>0</v>
      </c>
      <c r="AE11" s="105">
        <v>0</v>
      </c>
      <c r="AF11" s="105">
        <v>0</v>
      </c>
      <c r="AG11" s="105">
        <v>0</v>
      </c>
      <c r="AH11" s="105">
        <v>0</v>
      </c>
      <c r="AI11" s="105">
        <v>0</v>
      </c>
      <c r="AJ11" s="105">
        <v>0</v>
      </c>
      <c r="AK11" s="105">
        <v>0</v>
      </c>
      <c r="AL11" s="105">
        <v>0</v>
      </c>
      <c r="AM11" s="105">
        <v>0</v>
      </c>
      <c r="AN11" s="105">
        <v>0</v>
      </c>
      <c r="AO11" s="105">
        <v>0</v>
      </c>
      <c r="AP11" s="106">
        <v>0</v>
      </c>
      <c r="AQ11" s="99">
        <v>0</v>
      </c>
      <c r="AR11" s="100">
        <v>0</v>
      </c>
      <c r="AS11" s="100">
        <v>0</v>
      </c>
      <c r="AT11" s="100">
        <v>0</v>
      </c>
      <c r="AU11" s="101">
        <v>0</v>
      </c>
      <c r="AV11" s="102">
        <v>0</v>
      </c>
      <c r="AW11" s="95">
        <v>0</v>
      </c>
      <c r="AX11" s="103">
        <v>0</v>
      </c>
      <c r="AY11" s="103">
        <v>0</v>
      </c>
      <c r="AZ11" s="103">
        <v>0</v>
      </c>
      <c r="BA11" s="103">
        <v>0</v>
      </c>
      <c r="BB11" s="103">
        <v>0</v>
      </c>
      <c r="BC11" s="103">
        <v>0</v>
      </c>
      <c r="BD11" s="103">
        <v>0</v>
      </c>
      <c r="BE11" s="96">
        <v>0</v>
      </c>
      <c r="BF11" s="104">
        <f t="shared" si="4"/>
        <v>0</v>
      </c>
    </row>
    <row r="12" spans="1:58" x14ac:dyDescent="0.25">
      <c r="A12" s="828"/>
      <c r="B12" s="819" t="s">
        <v>46</v>
      </c>
      <c r="C12" s="817" t="s">
        <v>31</v>
      </c>
      <c r="D12" s="192" t="s">
        <v>164</v>
      </c>
      <c r="E12" s="193"/>
      <c r="F12" s="92">
        <v>2</v>
      </c>
      <c r="G12" s="92">
        <v>2</v>
      </c>
      <c r="H12" s="92">
        <v>2</v>
      </c>
      <c r="I12" s="92">
        <v>2</v>
      </c>
      <c r="J12" s="92">
        <v>2</v>
      </c>
      <c r="K12" s="92">
        <v>2</v>
      </c>
      <c r="L12" s="92">
        <v>2</v>
      </c>
      <c r="M12" s="92">
        <v>2</v>
      </c>
      <c r="N12" s="92">
        <v>2</v>
      </c>
      <c r="O12" s="105">
        <v>2</v>
      </c>
      <c r="P12" s="105">
        <v>2</v>
      </c>
      <c r="Q12" s="105">
        <v>2</v>
      </c>
      <c r="R12" s="105">
        <v>2</v>
      </c>
      <c r="S12" s="105">
        <v>2</v>
      </c>
      <c r="T12" s="105">
        <v>2</v>
      </c>
      <c r="U12" s="106">
        <v>2</v>
      </c>
      <c r="V12" s="94">
        <v>0</v>
      </c>
      <c r="W12" s="375">
        <v>0</v>
      </c>
      <c r="X12" s="96">
        <v>0</v>
      </c>
      <c r="Y12" s="107">
        <v>2</v>
      </c>
      <c r="Z12" s="92">
        <v>2</v>
      </c>
      <c r="AA12" s="92">
        <v>2</v>
      </c>
      <c r="AB12" s="92">
        <v>2</v>
      </c>
      <c r="AC12" s="92">
        <v>2</v>
      </c>
      <c r="AD12" s="92">
        <v>2</v>
      </c>
      <c r="AE12" s="92">
        <v>2</v>
      </c>
      <c r="AF12" s="92">
        <v>2</v>
      </c>
      <c r="AG12" s="92">
        <v>2</v>
      </c>
      <c r="AH12" s="92">
        <v>2</v>
      </c>
      <c r="AI12" s="92">
        <v>2</v>
      </c>
      <c r="AJ12" s="92">
        <v>2</v>
      </c>
      <c r="AK12" s="92">
        <v>2</v>
      </c>
      <c r="AL12" s="92">
        <v>2</v>
      </c>
      <c r="AM12" s="92">
        <v>2</v>
      </c>
      <c r="AN12" s="92">
        <v>2</v>
      </c>
      <c r="AO12" s="92">
        <v>2</v>
      </c>
      <c r="AP12" s="93">
        <v>2</v>
      </c>
      <c r="AQ12" s="99">
        <v>0</v>
      </c>
      <c r="AR12" s="100">
        <v>0</v>
      </c>
      <c r="AS12" s="100">
        <v>0</v>
      </c>
      <c r="AT12" s="100">
        <v>0</v>
      </c>
      <c r="AU12" s="101">
        <v>0</v>
      </c>
      <c r="AV12" s="102">
        <v>0</v>
      </c>
      <c r="AW12" s="95">
        <v>0</v>
      </c>
      <c r="AX12" s="103">
        <v>0</v>
      </c>
      <c r="AY12" s="103">
        <v>0</v>
      </c>
      <c r="AZ12" s="103">
        <v>0</v>
      </c>
      <c r="BA12" s="103">
        <v>0</v>
      </c>
      <c r="BB12" s="103">
        <v>0</v>
      </c>
      <c r="BC12" s="103">
        <v>0</v>
      </c>
      <c r="BD12" s="103">
        <v>0</v>
      </c>
      <c r="BE12" s="96">
        <v>0</v>
      </c>
      <c r="BF12" s="104">
        <f t="shared" si="4"/>
        <v>68</v>
      </c>
    </row>
    <row r="13" spans="1:58" ht="15.75" thickBot="1" x14ac:dyDescent="0.3">
      <c r="A13" s="828"/>
      <c r="B13" s="820"/>
      <c r="C13" s="818"/>
      <c r="D13" s="198" t="s">
        <v>165</v>
      </c>
      <c r="E13" s="199"/>
      <c r="F13" s="200">
        <v>2</v>
      </c>
      <c r="G13" s="200">
        <v>2</v>
      </c>
      <c r="H13" s="200">
        <v>2</v>
      </c>
      <c r="I13" s="200">
        <v>2</v>
      </c>
      <c r="J13" s="200">
        <v>2</v>
      </c>
      <c r="K13" s="200">
        <v>2</v>
      </c>
      <c r="L13" s="200">
        <v>2</v>
      </c>
      <c r="M13" s="200">
        <v>2</v>
      </c>
      <c r="N13" s="200">
        <v>2</v>
      </c>
      <c r="O13" s="200">
        <v>2</v>
      </c>
      <c r="P13" s="200">
        <v>2</v>
      </c>
      <c r="Q13" s="200">
        <v>2</v>
      </c>
      <c r="R13" s="200">
        <v>2</v>
      </c>
      <c r="S13" s="200">
        <v>2</v>
      </c>
      <c r="T13" s="200">
        <v>2</v>
      </c>
      <c r="U13" s="410">
        <v>2</v>
      </c>
      <c r="V13" s="124">
        <v>0</v>
      </c>
      <c r="W13" s="411">
        <v>0</v>
      </c>
      <c r="X13" s="126">
        <v>0</v>
      </c>
      <c r="Y13" s="412">
        <v>2</v>
      </c>
      <c r="Z13" s="206">
        <v>2</v>
      </c>
      <c r="AA13" s="206">
        <v>2</v>
      </c>
      <c r="AB13" s="206">
        <v>2</v>
      </c>
      <c r="AC13" s="206">
        <v>2</v>
      </c>
      <c r="AD13" s="206">
        <v>2</v>
      </c>
      <c r="AE13" s="206">
        <v>2</v>
      </c>
      <c r="AF13" s="206">
        <v>2</v>
      </c>
      <c r="AG13" s="206">
        <v>2</v>
      </c>
      <c r="AH13" s="206">
        <v>2</v>
      </c>
      <c r="AI13" s="206">
        <v>2</v>
      </c>
      <c r="AJ13" s="206">
        <v>2</v>
      </c>
      <c r="AK13" s="206">
        <v>2</v>
      </c>
      <c r="AL13" s="206">
        <v>2</v>
      </c>
      <c r="AM13" s="206">
        <v>2</v>
      </c>
      <c r="AN13" s="206">
        <v>2</v>
      </c>
      <c r="AO13" s="206">
        <v>2</v>
      </c>
      <c r="AP13" s="413">
        <v>2</v>
      </c>
      <c r="AQ13" s="414">
        <v>0</v>
      </c>
      <c r="AR13" s="415">
        <v>0</v>
      </c>
      <c r="AS13" s="415">
        <v>0</v>
      </c>
      <c r="AT13" s="415">
        <v>0</v>
      </c>
      <c r="AU13" s="416">
        <v>0</v>
      </c>
      <c r="AV13" s="133">
        <v>0</v>
      </c>
      <c r="AW13" s="125">
        <v>0</v>
      </c>
      <c r="AX13" s="134">
        <v>0</v>
      </c>
      <c r="AY13" s="134">
        <v>0</v>
      </c>
      <c r="AZ13" s="134">
        <v>0</v>
      </c>
      <c r="BA13" s="134">
        <v>0</v>
      </c>
      <c r="BB13" s="134">
        <v>0</v>
      </c>
      <c r="BC13" s="134">
        <v>0</v>
      </c>
      <c r="BD13" s="134">
        <v>0</v>
      </c>
      <c r="BE13" s="126">
        <v>0</v>
      </c>
      <c r="BF13" s="417">
        <f t="shared" si="4"/>
        <v>68</v>
      </c>
    </row>
    <row r="14" spans="1:58" x14ac:dyDescent="0.25">
      <c r="A14" s="828"/>
      <c r="B14" s="821" t="s">
        <v>48</v>
      </c>
      <c r="C14" s="823" t="s">
        <v>49</v>
      </c>
      <c r="D14" s="380" t="s">
        <v>164</v>
      </c>
      <c r="E14" s="422"/>
      <c r="F14" s="85">
        <f t="shared" ref="F14:U14" si="5">SUM(F16)</f>
        <v>2</v>
      </c>
      <c r="G14" s="85">
        <f t="shared" si="5"/>
        <v>2</v>
      </c>
      <c r="H14" s="85">
        <f t="shared" si="5"/>
        <v>2</v>
      </c>
      <c r="I14" s="85">
        <f t="shared" si="5"/>
        <v>2</v>
      </c>
      <c r="J14" s="85">
        <f t="shared" si="5"/>
        <v>2</v>
      </c>
      <c r="K14" s="85">
        <f t="shared" si="5"/>
        <v>2</v>
      </c>
      <c r="L14" s="85">
        <f t="shared" si="5"/>
        <v>2</v>
      </c>
      <c r="M14" s="85">
        <f t="shared" si="5"/>
        <v>2</v>
      </c>
      <c r="N14" s="85">
        <f t="shared" si="5"/>
        <v>2</v>
      </c>
      <c r="O14" s="85">
        <f t="shared" si="5"/>
        <v>2</v>
      </c>
      <c r="P14" s="85">
        <f t="shared" si="5"/>
        <v>2</v>
      </c>
      <c r="Q14" s="85">
        <f t="shared" si="5"/>
        <v>2</v>
      </c>
      <c r="R14" s="85">
        <f t="shared" si="5"/>
        <v>2</v>
      </c>
      <c r="S14" s="85">
        <f t="shared" si="5"/>
        <v>2</v>
      </c>
      <c r="T14" s="88">
        <f t="shared" si="5"/>
        <v>4</v>
      </c>
      <c r="U14" s="438">
        <f t="shared" si="5"/>
        <v>4</v>
      </c>
      <c r="V14" s="440">
        <v>0</v>
      </c>
      <c r="W14" s="442">
        <v>0</v>
      </c>
      <c r="X14" s="374">
        <v>0</v>
      </c>
      <c r="Y14" s="84">
        <f t="shared" ref="Y14:AU14" si="6">SUM(Y16)</f>
        <v>0</v>
      </c>
      <c r="Z14" s="85">
        <f t="shared" si="6"/>
        <v>0</v>
      </c>
      <c r="AA14" s="85">
        <f t="shared" si="6"/>
        <v>0</v>
      </c>
      <c r="AB14" s="85">
        <f t="shared" si="6"/>
        <v>0</v>
      </c>
      <c r="AC14" s="85">
        <f t="shared" si="6"/>
        <v>0</v>
      </c>
      <c r="AD14" s="85">
        <f t="shared" si="6"/>
        <v>0</v>
      </c>
      <c r="AE14" s="85">
        <f t="shared" si="6"/>
        <v>0</v>
      </c>
      <c r="AF14" s="85">
        <f t="shared" si="6"/>
        <v>0</v>
      </c>
      <c r="AG14" s="85">
        <f t="shared" si="6"/>
        <v>0</v>
      </c>
      <c r="AH14" s="85">
        <f t="shared" si="6"/>
        <v>0</v>
      </c>
      <c r="AI14" s="85">
        <f t="shared" si="6"/>
        <v>0</v>
      </c>
      <c r="AJ14" s="85">
        <f t="shared" si="6"/>
        <v>0</v>
      </c>
      <c r="AK14" s="85">
        <f t="shared" si="6"/>
        <v>0</v>
      </c>
      <c r="AL14" s="85">
        <f t="shared" si="6"/>
        <v>0</v>
      </c>
      <c r="AM14" s="85">
        <f t="shared" si="6"/>
        <v>0</v>
      </c>
      <c r="AN14" s="85">
        <f t="shared" si="6"/>
        <v>0</v>
      </c>
      <c r="AO14" s="85">
        <f t="shared" si="6"/>
        <v>0</v>
      </c>
      <c r="AP14" s="88">
        <f t="shared" si="6"/>
        <v>0</v>
      </c>
      <c r="AQ14" s="86">
        <v>0</v>
      </c>
      <c r="AR14" s="85">
        <f t="shared" si="6"/>
        <v>0</v>
      </c>
      <c r="AS14" s="85">
        <f t="shared" si="6"/>
        <v>0</v>
      </c>
      <c r="AT14" s="85">
        <f t="shared" si="6"/>
        <v>0</v>
      </c>
      <c r="AU14" s="87">
        <f t="shared" si="6"/>
        <v>0</v>
      </c>
      <c r="AV14" s="86">
        <v>0</v>
      </c>
      <c r="AW14" s="86">
        <v>0</v>
      </c>
      <c r="AX14" s="85">
        <v>0</v>
      </c>
      <c r="AY14" s="85">
        <v>0</v>
      </c>
      <c r="AZ14" s="85">
        <v>0</v>
      </c>
      <c r="BA14" s="85">
        <v>0</v>
      </c>
      <c r="BB14" s="85">
        <v>0</v>
      </c>
      <c r="BC14" s="85">
        <v>0</v>
      </c>
      <c r="BD14" s="85">
        <v>0</v>
      </c>
      <c r="BE14" s="87">
        <v>0</v>
      </c>
      <c r="BF14" s="89">
        <f t="shared" si="4"/>
        <v>36</v>
      </c>
    </row>
    <row r="15" spans="1:58" ht="15.75" thickBot="1" x14ac:dyDescent="0.3">
      <c r="A15" s="828"/>
      <c r="B15" s="822"/>
      <c r="C15" s="834"/>
      <c r="D15" s="405" t="s">
        <v>165</v>
      </c>
      <c r="E15" s="423"/>
      <c r="F15" s="394">
        <f>F17</f>
        <v>1</v>
      </c>
      <c r="G15" s="394">
        <f t="shared" ref="G15:U15" si="7">G17</f>
        <v>1</v>
      </c>
      <c r="H15" s="394">
        <f t="shared" si="7"/>
        <v>1</v>
      </c>
      <c r="I15" s="394">
        <f t="shared" si="7"/>
        <v>1</v>
      </c>
      <c r="J15" s="394">
        <f t="shared" si="7"/>
        <v>1</v>
      </c>
      <c r="K15" s="394">
        <f t="shared" si="7"/>
        <v>1</v>
      </c>
      <c r="L15" s="394">
        <f t="shared" si="7"/>
        <v>1</v>
      </c>
      <c r="M15" s="394">
        <f t="shared" si="7"/>
        <v>1</v>
      </c>
      <c r="N15" s="394">
        <f t="shared" si="7"/>
        <v>1</v>
      </c>
      <c r="O15" s="394">
        <f t="shared" si="7"/>
        <v>1</v>
      </c>
      <c r="P15" s="394">
        <f t="shared" si="7"/>
        <v>1</v>
      </c>
      <c r="Q15" s="394">
        <f t="shared" si="7"/>
        <v>1</v>
      </c>
      <c r="R15" s="394">
        <f t="shared" si="7"/>
        <v>1</v>
      </c>
      <c r="S15" s="394">
        <f t="shared" si="7"/>
        <v>1</v>
      </c>
      <c r="T15" s="395">
        <f t="shared" si="7"/>
        <v>2</v>
      </c>
      <c r="U15" s="439">
        <f t="shared" si="7"/>
        <v>2</v>
      </c>
      <c r="V15" s="441">
        <v>0</v>
      </c>
      <c r="W15" s="443">
        <v>0</v>
      </c>
      <c r="X15" s="370">
        <v>0</v>
      </c>
      <c r="Y15" s="392">
        <f t="shared" ref="Y15:AP15" si="8">Y17</f>
        <v>0</v>
      </c>
      <c r="Z15" s="394">
        <f t="shared" si="8"/>
        <v>0</v>
      </c>
      <c r="AA15" s="394">
        <f t="shared" si="8"/>
        <v>0</v>
      </c>
      <c r="AB15" s="394">
        <f t="shared" si="8"/>
        <v>0</v>
      </c>
      <c r="AC15" s="394">
        <f t="shared" si="8"/>
        <v>0</v>
      </c>
      <c r="AD15" s="394">
        <f t="shared" si="8"/>
        <v>0</v>
      </c>
      <c r="AE15" s="394">
        <f t="shared" si="8"/>
        <v>0</v>
      </c>
      <c r="AF15" s="394">
        <f t="shared" si="8"/>
        <v>0</v>
      </c>
      <c r="AG15" s="394">
        <f t="shared" si="8"/>
        <v>0</v>
      </c>
      <c r="AH15" s="394">
        <f t="shared" si="8"/>
        <v>0</v>
      </c>
      <c r="AI15" s="394">
        <f t="shared" si="8"/>
        <v>0</v>
      </c>
      <c r="AJ15" s="394">
        <f t="shared" si="8"/>
        <v>0</v>
      </c>
      <c r="AK15" s="394">
        <f t="shared" si="8"/>
        <v>0</v>
      </c>
      <c r="AL15" s="394">
        <f t="shared" si="8"/>
        <v>0</v>
      </c>
      <c r="AM15" s="394">
        <f t="shared" si="8"/>
        <v>0</v>
      </c>
      <c r="AN15" s="394">
        <f t="shared" si="8"/>
        <v>0</v>
      </c>
      <c r="AO15" s="394">
        <f t="shared" si="8"/>
        <v>0</v>
      </c>
      <c r="AP15" s="395">
        <f t="shared" si="8"/>
        <v>0</v>
      </c>
      <c r="AQ15" s="399">
        <v>0</v>
      </c>
      <c r="AR15" s="400">
        <v>0</v>
      </c>
      <c r="AS15" s="400">
        <v>0</v>
      </c>
      <c r="AT15" s="400">
        <v>0</v>
      </c>
      <c r="AU15" s="401">
        <v>0</v>
      </c>
      <c r="AV15" s="402">
        <v>0</v>
      </c>
      <c r="AW15" s="402">
        <v>0</v>
      </c>
      <c r="AX15" s="403">
        <v>0</v>
      </c>
      <c r="AY15" s="403">
        <v>0</v>
      </c>
      <c r="AZ15" s="403">
        <v>0</v>
      </c>
      <c r="BA15" s="403">
        <v>0</v>
      </c>
      <c r="BB15" s="403">
        <v>0</v>
      </c>
      <c r="BC15" s="403">
        <v>0</v>
      </c>
      <c r="BD15" s="403">
        <v>0</v>
      </c>
      <c r="BE15" s="398">
        <v>0</v>
      </c>
      <c r="BF15" s="404">
        <f t="shared" si="4"/>
        <v>18</v>
      </c>
    </row>
    <row r="16" spans="1:58" x14ac:dyDescent="0.25">
      <c r="A16" s="828"/>
      <c r="B16" s="806" t="s">
        <v>50</v>
      </c>
      <c r="C16" s="808" t="s">
        <v>34</v>
      </c>
      <c r="D16" s="184" t="s">
        <v>164</v>
      </c>
      <c r="E16" s="185"/>
      <c r="F16" s="205">
        <v>2</v>
      </c>
      <c r="G16" s="205">
        <v>2</v>
      </c>
      <c r="H16" s="205">
        <v>2</v>
      </c>
      <c r="I16" s="205">
        <v>2</v>
      </c>
      <c r="J16" s="205">
        <v>2</v>
      </c>
      <c r="K16" s="205">
        <v>2</v>
      </c>
      <c r="L16" s="205">
        <v>2</v>
      </c>
      <c r="M16" s="205">
        <v>2</v>
      </c>
      <c r="N16" s="205">
        <v>2</v>
      </c>
      <c r="O16" s="205">
        <v>2</v>
      </c>
      <c r="P16" s="205">
        <v>2</v>
      </c>
      <c r="Q16" s="205">
        <v>2</v>
      </c>
      <c r="R16" s="205">
        <v>2</v>
      </c>
      <c r="S16" s="205">
        <v>2</v>
      </c>
      <c r="T16" s="205">
        <v>4</v>
      </c>
      <c r="U16" s="418">
        <v>4</v>
      </c>
      <c r="V16" s="94">
        <v>0</v>
      </c>
      <c r="W16" s="375">
        <v>0</v>
      </c>
      <c r="X16" s="96">
        <v>0</v>
      </c>
      <c r="Y16" s="419">
        <v>0</v>
      </c>
      <c r="Z16" s="420">
        <v>0</v>
      </c>
      <c r="AA16" s="420">
        <v>0</v>
      </c>
      <c r="AB16" s="420">
        <v>0</v>
      </c>
      <c r="AC16" s="420">
        <v>0</v>
      </c>
      <c r="AD16" s="420">
        <v>0</v>
      </c>
      <c r="AE16" s="420">
        <v>0</v>
      </c>
      <c r="AF16" s="420">
        <v>0</v>
      </c>
      <c r="AG16" s="420">
        <v>0</v>
      </c>
      <c r="AH16" s="420">
        <v>0</v>
      </c>
      <c r="AI16" s="420">
        <v>0</v>
      </c>
      <c r="AJ16" s="420">
        <v>0</v>
      </c>
      <c r="AK16" s="420">
        <v>0</v>
      </c>
      <c r="AL16" s="420">
        <v>0</v>
      </c>
      <c r="AM16" s="420">
        <v>0</v>
      </c>
      <c r="AN16" s="420">
        <v>0</v>
      </c>
      <c r="AO16" s="420">
        <v>0</v>
      </c>
      <c r="AP16" s="421">
        <v>0</v>
      </c>
      <c r="AQ16" s="388">
        <v>0</v>
      </c>
      <c r="AR16" s="389">
        <v>0</v>
      </c>
      <c r="AS16" s="389">
        <v>0</v>
      </c>
      <c r="AT16" s="389">
        <v>0</v>
      </c>
      <c r="AU16" s="390">
        <v>0</v>
      </c>
      <c r="AV16" s="102">
        <v>0</v>
      </c>
      <c r="AW16" s="95">
        <v>0</v>
      </c>
      <c r="AX16" s="103">
        <v>0</v>
      </c>
      <c r="AY16" s="103">
        <v>0</v>
      </c>
      <c r="AZ16" s="103">
        <v>0</v>
      </c>
      <c r="BA16" s="103">
        <v>0</v>
      </c>
      <c r="BB16" s="103">
        <v>0</v>
      </c>
      <c r="BC16" s="103">
        <v>0</v>
      </c>
      <c r="BD16" s="103">
        <v>0</v>
      </c>
      <c r="BE16" s="96">
        <v>0</v>
      </c>
      <c r="BF16" s="391">
        <f t="shared" si="4"/>
        <v>36</v>
      </c>
    </row>
    <row r="17" spans="1:58" ht="15.75" thickBot="1" x14ac:dyDescent="0.3">
      <c r="A17" s="828"/>
      <c r="B17" s="806"/>
      <c r="C17" s="808"/>
      <c r="D17" s="198" t="s">
        <v>165</v>
      </c>
      <c r="E17" s="199"/>
      <c r="F17" s="200">
        <v>1</v>
      </c>
      <c r="G17" s="200">
        <v>1</v>
      </c>
      <c r="H17" s="200">
        <v>1</v>
      </c>
      <c r="I17" s="200">
        <v>1</v>
      </c>
      <c r="J17" s="200">
        <v>1</v>
      </c>
      <c r="K17" s="200">
        <v>1</v>
      </c>
      <c r="L17" s="200">
        <v>1</v>
      </c>
      <c r="M17" s="200">
        <v>1</v>
      </c>
      <c r="N17" s="200">
        <v>1</v>
      </c>
      <c r="O17" s="200">
        <v>1</v>
      </c>
      <c r="P17" s="200">
        <v>1</v>
      </c>
      <c r="Q17" s="200">
        <v>1</v>
      </c>
      <c r="R17" s="200">
        <v>1</v>
      </c>
      <c r="S17" s="200">
        <v>1</v>
      </c>
      <c r="T17" s="200">
        <v>2</v>
      </c>
      <c r="U17" s="410">
        <v>2</v>
      </c>
      <c r="V17" s="371">
        <v>0</v>
      </c>
      <c r="W17" s="202">
        <v>0</v>
      </c>
      <c r="X17" s="372">
        <v>0</v>
      </c>
      <c r="Y17" s="424">
        <v>0</v>
      </c>
      <c r="Z17" s="425">
        <v>0</v>
      </c>
      <c r="AA17" s="425">
        <v>0</v>
      </c>
      <c r="AB17" s="425">
        <v>0</v>
      </c>
      <c r="AC17" s="425">
        <v>0</v>
      </c>
      <c r="AD17" s="425">
        <v>0</v>
      </c>
      <c r="AE17" s="425">
        <v>0</v>
      </c>
      <c r="AF17" s="425">
        <v>0</v>
      </c>
      <c r="AG17" s="425">
        <v>0</v>
      </c>
      <c r="AH17" s="425">
        <v>0</v>
      </c>
      <c r="AI17" s="425">
        <v>0</v>
      </c>
      <c r="AJ17" s="425">
        <v>0</v>
      </c>
      <c r="AK17" s="425">
        <v>0</v>
      </c>
      <c r="AL17" s="425">
        <v>0</v>
      </c>
      <c r="AM17" s="425">
        <v>0</v>
      </c>
      <c r="AN17" s="425">
        <v>0</v>
      </c>
      <c r="AO17" s="425">
        <v>0</v>
      </c>
      <c r="AP17" s="426">
        <v>0</v>
      </c>
      <c r="AQ17" s="427">
        <v>0</v>
      </c>
      <c r="AR17" s="415">
        <v>0</v>
      </c>
      <c r="AS17" s="415">
        <v>0</v>
      </c>
      <c r="AT17" s="415">
        <v>0</v>
      </c>
      <c r="AU17" s="416">
        <v>0</v>
      </c>
      <c r="AV17" s="133">
        <v>0</v>
      </c>
      <c r="AW17" s="125">
        <v>0</v>
      </c>
      <c r="AX17" s="134">
        <v>0</v>
      </c>
      <c r="AY17" s="134">
        <v>0</v>
      </c>
      <c r="AZ17" s="134">
        <v>0</v>
      </c>
      <c r="BA17" s="134">
        <v>0</v>
      </c>
      <c r="BB17" s="134">
        <v>0</v>
      </c>
      <c r="BC17" s="134">
        <v>0</v>
      </c>
      <c r="BD17" s="134">
        <v>0</v>
      </c>
      <c r="BE17" s="126">
        <v>0</v>
      </c>
      <c r="BF17" s="417">
        <f t="shared" si="4"/>
        <v>18</v>
      </c>
    </row>
    <row r="18" spans="1:58" x14ac:dyDescent="0.25">
      <c r="A18" s="828"/>
      <c r="B18" s="821" t="s">
        <v>53</v>
      </c>
      <c r="C18" s="823" t="s">
        <v>54</v>
      </c>
      <c r="D18" s="380" t="s">
        <v>164</v>
      </c>
      <c r="E18" s="84"/>
      <c r="F18" s="85">
        <f t="shared" ref="F18:U19" si="9">F22+F24+F26+F28+F30+F32+F20</f>
        <v>13</v>
      </c>
      <c r="G18" s="85">
        <f t="shared" si="9"/>
        <v>13</v>
      </c>
      <c r="H18" s="85">
        <f t="shared" si="9"/>
        <v>13</v>
      </c>
      <c r="I18" s="85">
        <f t="shared" si="9"/>
        <v>13</v>
      </c>
      <c r="J18" s="85">
        <f t="shared" si="9"/>
        <v>13</v>
      </c>
      <c r="K18" s="85">
        <f t="shared" si="9"/>
        <v>13</v>
      </c>
      <c r="L18" s="85">
        <f t="shared" si="9"/>
        <v>13</v>
      </c>
      <c r="M18" s="85">
        <f t="shared" si="9"/>
        <v>13</v>
      </c>
      <c r="N18" s="85">
        <f t="shared" si="9"/>
        <v>13</v>
      </c>
      <c r="O18" s="85">
        <f t="shared" si="9"/>
        <v>13</v>
      </c>
      <c r="P18" s="85">
        <f t="shared" si="9"/>
        <v>13</v>
      </c>
      <c r="Q18" s="85">
        <f t="shared" si="9"/>
        <v>13</v>
      </c>
      <c r="R18" s="85">
        <f t="shared" si="9"/>
        <v>13</v>
      </c>
      <c r="S18" s="85">
        <f t="shared" si="9"/>
        <v>13</v>
      </c>
      <c r="T18" s="85">
        <f t="shared" si="9"/>
        <v>13</v>
      </c>
      <c r="U18" s="88">
        <f t="shared" si="9"/>
        <v>13</v>
      </c>
      <c r="V18" s="326">
        <v>0</v>
      </c>
      <c r="W18" s="373">
        <v>0</v>
      </c>
      <c r="X18" s="374">
        <v>0</v>
      </c>
      <c r="Y18" s="84">
        <f t="shared" ref="Y18:AP19" si="10">Y22+Y24+Y26+Y28+Y30+Y32+Y20</f>
        <v>13</v>
      </c>
      <c r="Z18" s="85">
        <f t="shared" si="10"/>
        <v>17</v>
      </c>
      <c r="AA18" s="85">
        <f t="shared" si="10"/>
        <v>15</v>
      </c>
      <c r="AB18" s="85">
        <f t="shared" si="10"/>
        <v>17</v>
      </c>
      <c r="AC18" s="85">
        <f t="shared" si="10"/>
        <v>16</v>
      </c>
      <c r="AD18" s="85">
        <f t="shared" si="10"/>
        <v>17</v>
      </c>
      <c r="AE18" s="85">
        <f t="shared" si="10"/>
        <v>16</v>
      </c>
      <c r="AF18" s="85">
        <f t="shared" si="10"/>
        <v>17</v>
      </c>
      <c r="AG18" s="85">
        <f t="shared" si="10"/>
        <v>17</v>
      </c>
      <c r="AH18" s="85">
        <f t="shared" si="10"/>
        <v>17</v>
      </c>
      <c r="AI18" s="85">
        <f t="shared" si="10"/>
        <v>17</v>
      </c>
      <c r="AJ18" s="85">
        <f t="shared" si="10"/>
        <v>17</v>
      </c>
      <c r="AK18" s="85">
        <f t="shared" si="10"/>
        <v>17</v>
      </c>
      <c r="AL18" s="85">
        <f t="shared" si="10"/>
        <v>16</v>
      </c>
      <c r="AM18" s="85">
        <f t="shared" si="10"/>
        <v>16</v>
      </c>
      <c r="AN18" s="85">
        <f t="shared" si="10"/>
        <v>17</v>
      </c>
      <c r="AO18" s="85">
        <f t="shared" si="10"/>
        <v>15</v>
      </c>
      <c r="AP18" s="88">
        <f t="shared" si="10"/>
        <v>15</v>
      </c>
      <c r="AQ18" s="86">
        <v>0</v>
      </c>
      <c r="AR18" s="85">
        <f>AR20+AR22+AR24+AR26+AR28+AR30+AR32</f>
        <v>0</v>
      </c>
      <c r="AS18" s="85">
        <f>AS20+AS22+AS24+AS26+AS28+AS30+AS32</f>
        <v>0</v>
      </c>
      <c r="AT18" s="85">
        <f>AT20+AT22+AT24+AT26+AT28+AT30+AT32</f>
        <v>0</v>
      </c>
      <c r="AU18" s="87">
        <f>AU20+AU22+AU24+AU26+AU28+AU30+AU32</f>
        <v>0</v>
      </c>
      <c r="AV18" s="86">
        <v>0</v>
      </c>
      <c r="AW18" s="86">
        <v>0</v>
      </c>
      <c r="AX18" s="85">
        <v>0</v>
      </c>
      <c r="AY18" s="85">
        <v>0</v>
      </c>
      <c r="AZ18" s="85">
        <v>0</v>
      </c>
      <c r="BA18" s="85">
        <v>0</v>
      </c>
      <c r="BB18" s="85">
        <v>0</v>
      </c>
      <c r="BC18" s="85">
        <v>0</v>
      </c>
      <c r="BD18" s="85">
        <v>0</v>
      </c>
      <c r="BE18" s="87">
        <v>0</v>
      </c>
      <c r="BF18" s="429">
        <f t="shared" si="4"/>
        <v>500</v>
      </c>
    </row>
    <row r="19" spans="1:58" ht="15.75" thickBot="1" x14ac:dyDescent="0.3">
      <c r="A19" s="828"/>
      <c r="B19" s="822"/>
      <c r="C19" s="834"/>
      <c r="D19" s="405" t="s">
        <v>165</v>
      </c>
      <c r="E19" s="393"/>
      <c r="F19" s="394">
        <f>F23+F25+F27+F29+F31+F33+F21</f>
        <v>6</v>
      </c>
      <c r="G19" s="394">
        <f t="shared" si="9"/>
        <v>7</v>
      </c>
      <c r="H19" s="394">
        <f t="shared" si="9"/>
        <v>6</v>
      </c>
      <c r="I19" s="394">
        <f t="shared" si="9"/>
        <v>7</v>
      </c>
      <c r="J19" s="394">
        <f t="shared" si="9"/>
        <v>6</v>
      </c>
      <c r="K19" s="394">
        <f t="shared" si="9"/>
        <v>7</v>
      </c>
      <c r="L19" s="394">
        <f t="shared" si="9"/>
        <v>6</v>
      </c>
      <c r="M19" s="394">
        <f t="shared" si="9"/>
        <v>7</v>
      </c>
      <c r="N19" s="394">
        <f t="shared" si="9"/>
        <v>6</v>
      </c>
      <c r="O19" s="394">
        <f t="shared" si="9"/>
        <v>7</v>
      </c>
      <c r="P19" s="394">
        <f t="shared" si="9"/>
        <v>6</v>
      </c>
      <c r="Q19" s="394">
        <f t="shared" si="9"/>
        <v>7</v>
      </c>
      <c r="R19" s="394">
        <f t="shared" si="9"/>
        <v>6</v>
      </c>
      <c r="S19" s="394">
        <f t="shared" si="9"/>
        <v>7</v>
      </c>
      <c r="T19" s="394">
        <f t="shared" si="9"/>
        <v>6</v>
      </c>
      <c r="U19" s="395">
        <f t="shared" si="9"/>
        <v>7</v>
      </c>
      <c r="V19" s="368">
        <v>0</v>
      </c>
      <c r="W19" s="369">
        <v>0</v>
      </c>
      <c r="X19" s="370">
        <v>0</v>
      </c>
      <c r="Y19" s="392">
        <f t="shared" si="10"/>
        <v>7</v>
      </c>
      <c r="Z19" s="394">
        <f t="shared" si="10"/>
        <v>8</v>
      </c>
      <c r="AA19" s="394">
        <f t="shared" si="10"/>
        <v>9</v>
      </c>
      <c r="AB19" s="394">
        <f t="shared" si="10"/>
        <v>8</v>
      </c>
      <c r="AC19" s="394">
        <f t="shared" si="10"/>
        <v>9</v>
      </c>
      <c r="AD19" s="394">
        <f t="shared" si="10"/>
        <v>8</v>
      </c>
      <c r="AE19" s="394">
        <f t="shared" si="10"/>
        <v>9</v>
      </c>
      <c r="AF19" s="394">
        <f t="shared" si="10"/>
        <v>8</v>
      </c>
      <c r="AG19" s="394">
        <f t="shared" si="10"/>
        <v>9</v>
      </c>
      <c r="AH19" s="394">
        <f t="shared" si="10"/>
        <v>8</v>
      </c>
      <c r="AI19" s="394">
        <f t="shared" si="10"/>
        <v>9</v>
      </c>
      <c r="AJ19" s="394">
        <f t="shared" si="10"/>
        <v>8</v>
      </c>
      <c r="AK19" s="394">
        <f t="shared" si="10"/>
        <v>9</v>
      </c>
      <c r="AL19" s="394">
        <f t="shared" si="10"/>
        <v>7</v>
      </c>
      <c r="AM19" s="394">
        <f t="shared" si="10"/>
        <v>9</v>
      </c>
      <c r="AN19" s="394">
        <f t="shared" si="10"/>
        <v>7</v>
      </c>
      <c r="AO19" s="394">
        <f t="shared" si="10"/>
        <v>8</v>
      </c>
      <c r="AP19" s="395">
        <f t="shared" si="10"/>
        <v>6</v>
      </c>
      <c r="AQ19" s="399">
        <v>0</v>
      </c>
      <c r="AR19" s="400">
        <v>0</v>
      </c>
      <c r="AS19" s="400">
        <v>0</v>
      </c>
      <c r="AT19" s="400">
        <v>0</v>
      </c>
      <c r="AU19" s="401">
        <v>0</v>
      </c>
      <c r="AV19" s="402">
        <v>0</v>
      </c>
      <c r="AW19" s="402">
        <v>0</v>
      </c>
      <c r="AX19" s="403">
        <v>0</v>
      </c>
      <c r="AY19" s="403">
        <v>0</v>
      </c>
      <c r="AZ19" s="403">
        <v>0</v>
      </c>
      <c r="BA19" s="403">
        <v>0</v>
      </c>
      <c r="BB19" s="403">
        <v>0</v>
      </c>
      <c r="BC19" s="403">
        <v>0</v>
      </c>
      <c r="BD19" s="403">
        <v>0</v>
      </c>
      <c r="BE19" s="398">
        <v>0</v>
      </c>
      <c r="BF19" s="430">
        <f t="shared" si="4"/>
        <v>250</v>
      </c>
    </row>
    <row r="20" spans="1:58" x14ac:dyDescent="0.25">
      <c r="A20" s="828"/>
      <c r="B20" s="820" t="s">
        <v>183</v>
      </c>
      <c r="C20" s="818" t="s">
        <v>55</v>
      </c>
      <c r="D20" s="184" t="s">
        <v>164</v>
      </c>
      <c r="E20" s="185"/>
      <c r="F20" s="191">
        <v>2</v>
      </c>
      <c r="G20" s="191">
        <v>2</v>
      </c>
      <c r="H20" s="191">
        <v>2</v>
      </c>
      <c r="I20" s="191">
        <v>2</v>
      </c>
      <c r="J20" s="191">
        <v>2</v>
      </c>
      <c r="K20" s="191">
        <v>2</v>
      </c>
      <c r="L20" s="191">
        <v>2</v>
      </c>
      <c r="M20" s="191">
        <v>2</v>
      </c>
      <c r="N20" s="191">
        <v>2</v>
      </c>
      <c r="O20" s="191">
        <v>2</v>
      </c>
      <c r="P20" s="191">
        <v>2</v>
      </c>
      <c r="Q20" s="191">
        <v>2</v>
      </c>
      <c r="R20" s="191">
        <v>2</v>
      </c>
      <c r="S20" s="191">
        <v>2</v>
      </c>
      <c r="T20" s="191">
        <v>2</v>
      </c>
      <c r="U20" s="387">
        <v>2</v>
      </c>
      <c r="V20" s="94">
        <v>0</v>
      </c>
      <c r="W20" s="375">
        <v>0</v>
      </c>
      <c r="X20" s="96">
        <v>0</v>
      </c>
      <c r="Y20" s="386">
        <v>2</v>
      </c>
      <c r="Z20" s="188">
        <v>2</v>
      </c>
      <c r="AA20" s="188">
        <v>2</v>
      </c>
      <c r="AB20" s="188">
        <v>2</v>
      </c>
      <c r="AC20" s="188">
        <v>2</v>
      </c>
      <c r="AD20" s="188">
        <v>2</v>
      </c>
      <c r="AE20" s="188">
        <v>2</v>
      </c>
      <c r="AF20" s="188">
        <v>2</v>
      </c>
      <c r="AG20" s="188">
        <v>2</v>
      </c>
      <c r="AH20" s="188">
        <v>2</v>
      </c>
      <c r="AI20" s="188">
        <v>2</v>
      </c>
      <c r="AJ20" s="188">
        <v>2</v>
      </c>
      <c r="AK20" s="188">
        <v>2</v>
      </c>
      <c r="AL20" s="188">
        <v>2</v>
      </c>
      <c r="AM20" s="188">
        <v>2</v>
      </c>
      <c r="AN20" s="188">
        <v>2</v>
      </c>
      <c r="AO20" s="188">
        <v>2</v>
      </c>
      <c r="AP20" s="428">
        <v>2</v>
      </c>
      <c r="AQ20" s="388">
        <v>0</v>
      </c>
      <c r="AR20" s="389">
        <v>0</v>
      </c>
      <c r="AS20" s="389">
        <v>0</v>
      </c>
      <c r="AT20" s="389">
        <v>0</v>
      </c>
      <c r="AU20" s="390">
        <v>0</v>
      </c>
      <c r="AV20" s="102">
        <v>0</v>
      </c>
      <c r="AW20" s="95">
        <v>0</v>
      </c>
      <c r="AX20" s="103">
        <v>0</v>
      </c>
      <c r="AY20" s="103">
        <v>0</v>
      </c>
      <c r="AZ20" s="103">
        <v>0</v>
      </c>
      <c r="BA20" s="103">
        <v>0</v>
      </c>
      <c r="BB20" s="103">
        <v>0</v>
      </c>
      <c r="BC20" s="103">
        <v>0</v>
      </c>
      <c r="BD20" s="103">
        <v>0</v>
      </c>
      <c r="BE20" s="96">
        <v>0</v>
      </c>
      <c r="BF20" s="391">
        <f t="shared" si="4"/>
        <v>68</v>
      </c>
    </row>
    <row r="21" spans="1:58" x14ac:dyDescent="0.25">
      <c r="A21" s="828"/>
      <c r="B21" s="820"/>
      <c r="C21" s="818"/>
      <c r="D21" s="192" t="s">
        <v>165</v>
      </c>
      <c r="E21" s="193"/>
      <c r="F21" s="91">
        <v>1</v>
      </c>
      <c r="G21" s="91">
        <v>1</v>
      </c>
      <c r="H21" s="91">
        <v>1</v>
      </c>
      <c r="I21" s="91">
        <v>1</v>
      </c>
      <c r="J21" s="91">
        <v>1</v>
      </c>
      <c r="K21" s="91">
        <v>1</v>
      </c>
      <c r="L21" s="91">
        <v>1</v>
      </c>
      <c r="M21" s="91">
        <v>1</v>
      </c>
      <c r="N21" s="91">
        <v>1</v>
      </c>
      <c r="O21" s="91">
        <v>1</v>
      </c>
      <c r="P21" s="91">
        <v>1</v>
      </c>
      <c r="Q21" s="91">
        <v>1</v>
      </c>
      <c r="R21" s="91">
        <v>1</v>
      </c>
      <c r="S21" s="91">
        <v>1</v>
      </c>
      <c r="T21" s="91">
        <v>1</v>
      </c>
      <c r="U21" s="98">
        <v>1</v>
      </c>
      <c r="V21" s="94">
        <v>0</v>
      </c>
      <c r="W21" s="375">
        <v>0</v>
      </c>
      <c r="X21" s="96">
        <v>0</v>
      </c>
      <c r="Y21" s="97">
        <v>1</v>
      </c>
      <c r="Z21" s="109">
        <v>1</v>
      </c>
      <c r="AA21" s="109">
        <v>1</v>
      </c>
      <c r="AB21" s="109">
        <v>1</v>
      </c>
      <c r="AC21" s="109">
        <v>1</v>
      </c>
      <c r="AD21" s="109">
        <v>1</v>
      </c>
      <c r="AE21" s="109">
        <v>1</v>
      </c>
      <c r="AF21" s="109">
        <v>1</v>
      </c>
      <c r="AG21" s="109">
        <v>1</v>
      </c>
      <c r="AH21" s="109">
        <v>1</v>
      </c>
      <c r="AI21" s="109">
        <v>1</v>
      </c>
      <c r="AJ21" s="109">
        <v>1</v>
      </c>
      <c r="AK21" s="109">
        <v>1</v>
      </c>
      <c r="AL21" s="109">
        <v>1</v>
      </c>
      <c r="AM21" s="109">
        <v>1</v>
      </c>
      <c r="AN21" s="109">
        <v>1</v>
      </c>
      <c r="AO21" s="109">
        <v>1</v>
      </c>
      <c r="AP21" s="110">
        <v>1</v>
      </c>
      <c r="AQ21" s="99">
        <v>0</v>
      </c>
      <c r="AR21" s="100">
        <v>0</v>
      </c>
      <c r="AS21" s="100">
        <v>0</v>
      </c>
      <c r="AT21" s="100">
        <v>0</v>
      </c>
      <c r="AU21" s="101">
        <v>0</v>
      </c>
      <c r="AV21" s="102">
        <v>0</v>
      </c>
      <c r="AW21" s="95">
        <v>0</v>
      </c>
      <c r="AX21" s="103">
        <v>0</v>
      </c>
      <c r="AY21" s="103">
        <v>0</v>
      </c>
      <c r="AZ21" s="103">
        <v>0</v>
      </c>
      <c r="BA21" s="103">
        <v>0</v>
      </c>
      <c r="BB21" s="103">
        <v>0</v>
      </c>
      <c r="BC21" s="103">
        <v>0</v>
      </c>
      <c r="BD21" s="103">
        <v>0</v>
      </c>
      <c r="BE21" s="96">
        <v>0</v>
      </c>
      <c r="BF21" s="104">
        <f t="shared" si="4"/>
        <v>34</v>
      </c>
    </row>
    <row r="22" spans="1:58" x14ac:dyDescent="0.25">
      <c r="A22" s="828"/>
      <c r="B22" s="819" t="s">
        <v>184</v>
      </c>
      <c r="C22" s="817" t="s">
        <v>185</v>
      </c>
      <c r="D22" s="192" t="s">
        <v>164</v>
      </c>
      <c r="E22" s="193"/>
      <c r="F22" s="91">
        <v>7</v>
      </c>
      <c r="G22" s="91">
        <v>7</v>
      </c>
      <c r="H22" s="91">
        <v>7</v>
      </c>
      <c r="I22" s="91">
        <v>7</v>
      </c>
      <c r="J22" s="91">
        <v>7</v>
      </c>
      <c r="K22" s="91">
        <v>7</v>
      </c>
      <c r="L22" s="91">
        <v>7</v>
      </c>
      <c r="M22" s="91">
        <v>7</v>
      </c>
      <c r="N22" s="91">
        <v>7</v>
      </c>
      <c r="O22" s="91">
        <v>7</v>
      </c>
      <c r="P22" s="91">
        <v>7</v>
      </c>
      <c r="Q22" s="91">
        <v>7</v>
      </c>
      <c r="R22" s="91">
        <v>7</v>
      </c>
      <c r="S22" s="91">
        <v>7</v>
      </c>
      <c r="T22" s="91">
        <v>7</v>
      </c>
      <c r="U22" s="98">
        <v>7</v>
      </c>
      <c r="V22" s="94">
        <v>0</v>
      </c>
      <c r="W22" s="375">
        <v>0</v>
      </c>
      <c r="X22" s="96">
        <v>0</v>
      </c>
      <c r="Y22" s="97">
        <v>0</v>
      </c>
      <c r="Z22" s="91">
        <v>0</v>
      </c>
      <c r="AA22" s="91">
        <v>0</v>
      </c>
      <c r="AB22" s="91">
        <v>0</v>
      </c>
      <c r="AC22" s="91">
        <v>0</v>
      </c>
      <c r="AD22" s="91">
        <v>0</v>
      </c>
      <c r="AE22" s="91">
        <v>0</v>
      </c>
      <c r="AF22" s="91">
        <v>0</v>
      </c>
      <c r="AG22" s="91">
        <v>0</v>
      </c>
      <c r="AH22" s="91">
        <v>0</v>
      </c>
      <c r="AI22" s="91">
        <v>0</v>
      </c>
      <c r="AJ22" s="91">
        <v>0</v>
      </c>
      <c r="AK22" s="91">
        <v>0</v>
      </c>
      <c r="AL22" s="91">
        <v>0</v>
      </c>
      <c r="AM22" s="91">
        <v>0</v>
      </c>
      <c r="AN22" s="91">
        <v>0</v>
      </c>
      <c r="AO22" s="91">
        <v>0</v>
      </c>
      <c r="AP22" s="98">
        <v>0</v>
      </c>
      <c r="AQ22" s="99">
        <v>0</v>
      </c>
      <c r="AR22" s="100">
        <v>0</v>
      </c>
      <c r="AS22" s="100">
        <v>0</v>
      </c>
      <c r="AT22" s="100">
        <v>0</v>
      </c>
      <c r="AU22" s="101">
        <v>0</v>
      </c>
      <c r="AV22" s="102">
        <v>0</v>
      </c>
      <c r="AW22" s="95">
        <v>0</v>
      </c>
      <c r="AX22" s="103">
        <v>0</v>
      </c>
      <c r="AY22" s="103">
        <v>0</v>
      </c>
      <c r="AZ22" s="103">
        <v>0</v>
      </c>
      <c r="BA22" s="103">
        <v>0</v>
      </c>
      <c r="BB22" s="103">
        <v>0</v>
      </c>
      <c r="BC22" s="103">
        <v>0</v>
      </c>
      <c r="BD22" s="103">
        <v>0</v>
      </c>
      <c r="BE22" s="96">
        <v>0</v>
      </c>
      <c r="BF22" s="104">
        <f t="shared" si="4"/>
        <v>112</v>
      </c>
    </row>
    <row r="23" spans="1:58" x14ac:dyDescent="0.25">
      <c r="A23" s="828"/>
      <c r="B23" s="820"/>
      <c r="C23" s="818"/>
      <c r="D23" s="192" t="s">
        <v>165</v>
      </c>
      <c r="E23" s="193"/>
      <c r="F23" s="91">
        <v>3</v>
      </c>
      <c r="G23" s="91">
        <v>4</v>
      </c>
      <c r="H23" s="91">
        <v>3</v>
      </c>
      <c r="I23" s="91">
        <v>4</v>
      </c>
      <c r="J23" s="91">
        <v>3</v>
      </c>
      <c r="K23" s="91">
        <v>4</v>
      </c>
      <c r="L23" s="91">
        <v>3</v>
      </c>
      <c r="M23" s="91">
        <v>4</v>
      </c>
      <c r="N23" s="91">
        <v>3</v>
      </c>
      <c r="O23" s="109">
        <v>4</v>
      </c>
      <c r="P23" s="109">
        <v>3</v>
      </c>
      <c r="Q23" s="109">
        <v>4</v>
      </c>
      <c r="R23" s="109">
        <v>3</v>
      </c>
      <c r="S23" s="109">
        <v>4</v>
      </c>
      <c r="T23" s="109">
        <v>3</v>
      </c>
      <c r="U23" s="110">
        <v>4</v>
      </c>
      <c r="V23" s="94">
        <v>0</v>
      </c>
      <c r="W23" s="375">
        <v>0</v>
      </c>
      <c r="X23" s="96">
        <v>0</v>
      </c>
      <c r="Y23" s="97">
        <v>0</v>
      </c>
      <c r="Z23" s="109">
        <v>0</v>
      </c>
      <c r="AA23" s="109">
        <v>0</v>
      </c>
      <c r="AB23" s="109">
        <v>0</v>
      </c>
      <c r="AC23" s="109">
        <v>0</v>
      </c>
      <c r="AD23" s="109">
        <v>0</v>
      </c>
      <c r="AE23" s="109">
        <v>0</v>
      </c>
      <c r="AF23" s="109">
        <v>0</v>
      </c>
      <c r="AG23" s="109">
        <v>0</v>
      </c>
      <c r="AH23" s="109">
        <v>0</v>
      </c>
      <c r="AI23" s="109">
        <v>0</v>
      </c>
      <c r="AJ23" s="109">
        <v>0</v>
      </c>
      <c r="AK23" s="109">
        <v>0</v>
      </c>
      <c r="AL23" s="109">
        <v>0</v>
      </c>
      <c r="AM23" s="109">
        <v>0</v>
      </c>
      <c r="AN23" s="109">
        <v>0</v>
      </c>
      <c r="AO23" s="109">
        <v>0</v>
      </c>
      <c r="AP23" s="110">
        <v>0</v>
      </c>
      <c r="AQ23" s="99">
        <v>0</v>
      </c>
      <c r="AR23" s="100">
        <v>0</v>
      </c>
      <c r="AS23" s="100">
        <v>0</v>
      </c>
      <c r="AT23" s="100">
        <v>0</v>
      </c>
      <c r="AU23" s="101">
        <v>0</v>
      </c>
      <c r="AV23" s="102">
        <v>0</v>
      </c>
      <c r="AW23" s="95">
        <v>0</v>
      </c>
      <c r="AX23" s="103">
        <v>0</v>
      </c>
      <c r="AY23" s="103">
        <v>0</v>
      </c>
      <c r="AZ23" s="103">
        <v>0</v>
      </c>
      <c r="BA23" s="103">
        <v>0</v>
      </c>
      <c r="BB23" s="103">
        <v>0</v>
      </c>
      <c r="BC23" s="103">
        <v>0</v>
      </c>
      <c r="BD23" s="103">
        <v>0</v>
      </c>
      <c r="BE23" s="96">
        <v>0</v>
      </c>
      <c r="BF23" s="104">
        <f t="shared" si="4"/>
        <v>56</v>
      </c>
    </row>
    <row r="24" spans="1:58" x14ac:dyDescent="0.25">
      <c r="A24" s="828"/>
      <c r="B24" s="819" t="s">
        <v>186</v>
      </c>
      <c r="C24" s="817" t="s">
        <v>57</v>
      </c>
      <c r="D24" s="192" t="s">
        <v>164</v>
      </c>
      <c r="E24" s="193"/>
      <c r="F24" s="91">
        <v>2</v>
      </c>
      <c r="G24" s="91">
        <v>2</v>
      </c>
      <c r="H24" s="91">
        <v>2</v>
      </c>
      <c r="I24" s="91">
        <v>2</v>
      </c>
      <c r="J24" s="91">
        <v>2</v>
      </c>
      <c r="K24" s="91">
        <v>2</v>
      </c>
      <c r="L24" s="91">
        <v>2</v>
      </c>
      <c r="M24" s="91">
        <v>2</v>
      </c>
      <c r="N24" s="91">
        <v>2</v>
      </c>
      <c r="O24" s="109">
        <v>2</v>
      </c>
      <c r="P24" s="109">
        <v>2</v>
      </c>
      <c r="Q24" s="109">
        <v>2</v>
      </c>
      <c r="R24" s="109">
        <v>2</v>
      </c>
      <c r="S24" s="109">
        <v>2</v>
      </c>
      <c r="T24" s="109">
        <v>2</v>
      </c>
      <c r="U24" s="110">
        <v>2</v>
      </c>
      <c r="V24" s="94">
        <v>0</v>
      </c>
      <c r="W24" s="375">
        <v>0</v>
      </c>
      <c r="X24" s="96">
        <v>0</v>
      </c>
      <c r="Y24" s="97">
        <v>4</v>
      </c>
      <c r="Z24" s="91">
        <v>4</v>
      </c>
      <c r="AA24" s="91">
        <v>4</v>
      </c>
      <c r="AB24" s="91">
        <v>4</v>
      </c>
      <c r="AC24" s="91">
        <v>4</v>
      </c>
      <c r="AD24" s="91">
        <v>4</v>
      </c>
      <c r="AE24" s="91">
        <v>4</v>
      </c>
      <c r="AF24" s="91">
        <v>4</v>
      </c>
      <c r="AG24" s="91">
        <v>4</v>
      </c>
      <c r="AH24" s="91">
        <v>4</v>
      </c>
      <c r="AI24" s="91">
        <v>4</v>
      </c>
      <c r="AJ24" s="91">
        <v>4</v>
      </c>
      <c r="AK24" s="91">
        <v>4</v>
      </c>
      <c r="AL24" s="91">
        <v>3</v>
      </c>
      <c r="AM24" s="91">
        <v>3</v>
      </c>
      <c r="AN24" s="91">
        <v>2</v>
      </c>
      <c r="AO24" s="91">
        <v>4</v>
      </c>
      <c r="AP24" s="98">
        <v>2</v>
      </c>
      <c r="AQ24" s="99">
        <v>0</v>
      </c>
      <c r="AR24" s="100">
        <v>0</v>
      </c>
      <c r="AS24" s="100">
        <v>0</v>
      </c>
      <c r="AT24" s="100">
        <v>0</v>
      </c>
      <c r="AU24" s="101">
        <v>0</v>
      </c>
      <c r="AV24" s="102">
        <v>0</v>
      </c>
      <c r="AW24" s="95">
        <v>0</v>
      </c>
      <c r="AX24" s="103">
        <v>0</v>
      </c>
      <c r="AY24" s="103">
        <v>0</v>
      </c>
      <c r="AZ24" s="103">
        <v>0</v>
      </c>
      <c r="BA24" s="103">
        <v>0</v>
      </c>
      <c r="BB24" s="103">
        <v>0</v>
      </c>
      <c r="BC24" s="103">
        <v>0</v>
      </c>
      <c r="BD24" s="103">
        <v>0</v>
      </c>
      <c r="BE24" s="96">
        <v>0</v>
      </c>
      <c r="BF24" s="104">
        <f t="shared" si="4"/>
        <v>98</v>
      </c>
    </row>
    <row r="25" spans="1:58" x14ac:dyDescent="0.25">
      <c r="A25" s="828"/>
      <c r="B25" s="820"/>
      <c r="C25" s="818"/>
      <c r="D25" s="192" t="s">
        <v>165</v>
      </c>
      <c r="E25" s="193"/>
      <c r="F25" s="91">
        <v>1</v>
      </c>
      <c r="G25" s="91">
        <v>1</v>
      </c>
      <c r="H25" s="91">
        <v>1</v>
      </c>
      <c r="I25" s="91">
        <v>1</v>
      </c>
      <c r="J25" s="91">
        <v>1</v>
      </c>
      <c r="K25" s="91">
        <v>1</v>
      </c>
      <c r="L25" s="91">
        <v>1</v>
      </c>
      <c r="M25" s="91">
        <v>1</v>
      </c>
      <c r="N25" s="91">
        <v>1</v>
      </c>
      <c r="O25" s="109">
        <v>1</v>
      </c>
      <c r="P25" s="109">
        <v>1</v>
      </c>
      <c r="Q25" s="109">
        <v>1</v>
      </c>
      <c r="R25" s="109">
        <v>1</v>
      </c>
      <c r="S25" s="109">
        <v>1</v>
      </c>
      <c r="T25" s="109">
        <v>1</v>
      </c>
      <c r="U25" s="110">
        <v>1</v>
      </c>
      <c r="V25" s="94">
        <v>0</v>
      </c>
      <c r="W25" s="375">
        <v>0</v>
      </c>
      <c r="X25" s="96">
        <v>0</v>
      </c>
      <c r="Y25" s="97">
        <v>2</v>
      </c>
      <c r="Z25" s="91">
        <v>2</v>
      </c>
      <c r="AA25" s="91">
        <v>2</v>
      </c>
      <c r="AB25" s="91">
        <v>2</v>
      </c>
      <c r="AC25" s="91">
        <v>2</v>
      </c>
      <c r="AD25" s="91">
        <v>2</v>
      </c>
      <c r="AE25" s="91">
        <v>2</v>
      </c>
      <c r="AF25" s="91">
        <v>2</v>
      </c>
      <c r="AG25" s="91">
        <v>2</v>
      </c>
      <c r="AH25" s="91">
        <v>2</v>
      </c>
      <c r="AI25" s="91">
        <v>2</v>
      </c>
      <c r="AJ25" s="91">
        <v>2</v>
      </c>
      <c r="AK25" s="91">
        <v>2</v>
      </c>
      <c r="AL25" s="91">
        <v>1</v>
      </c>
      <c r="AM25" s="91">
        <v>2</v>
      </c>
      <c r="AN25" s="91">
        <v>1</v>
      </c>
      <c r="AO25" s="91">
        <v>2</v>
      </c>
      <c r="AP25" s="98">
        <v>1</v>
      </c>
      <c r="AQ25" s="99">
        <v>0</v>
      </c>
      <c r="AR25" s="100">
        <v>0</v>
      </c>
      <c r="AS25" s="100">
        <v>0</v>
      </c>
      <c r="AT25" s="100">
        <v>0</v>
      </c>
      <c r="AU25" s="101">
        <v>0</v>
      </c>
      <c r="AV25" s="102">
        <v>0</v>
      </c>
      <c r="AW25" s="95">
        <v>0</v>
      </c>
      <c r="AX25" s="103">
        <v>0</v>
      </c>
      <c r="AY25" s="103">
        <v>0</v>
      </c>
      <c r="AZ25" s="103">
        <v>0</v>
      </c>
      <c r="BA25" s="103">
        <v>0</v>
      </c>
      <c r="BB25" s="103">
        <v>0</v>
      </c>
      <c r="BC25" s="103">
        <v>0</v>
      </c>
      <c r="BD25" s="103">
        <v>0</v>
      </c>
      <c r="BE25" s="96">
        <v>0</v>
      </c>
      <c r="BF25" s="104">
        <f t="shared" si="4"/>
        <v>49</v>
      </c>
    </row>
    <row r="26" spans="1:58" x14ac:dyDescent="0.25">
      <c r="A26" s="828"/>
      <c r="B26" s="819" t="s">
        <v>187</v>
      </c>
      <c r="C26" s="817" t="s">
        <v>58</v>
      </c>
      <c r="D26" s="192" t="s">
        <v>164</v>
      </c>
      <c r="E26" s="193"/>
      <c r="F26" s="91">
        <v>0</v>
      </c>
      <c r="G26" s="91">
        <v>0</v>
      </c>
      <c r="H26" s="91">
        <v>0</v>
      </c>
      <c r="I26" s="91">
        <v>0</v>
      </c>
      <c r="J26" s="91">
        <v>0</v>
      </c>
      <c r="K26" s="91">
        <v>0</v>
      </c>
      <c r="L26" s="91">
        <v>0</v>
      </c>
      <c r="M26" s="91">
        <v>0</v>
      </c>
      <c r="N26" s="91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0</v>
      </c>
      <c r="U26" s="110">
        <v>0</v>
      </c>
      <c r="V26" s="94">
        <v>0</v>
      </c>
      <c r="W26" s="375">
        <v>0</v>
      </c>
      <c r="X26" s="96">
        <v>0</v>
      </c>
      <c r="Y26" s="97">
        <v>3</v>
      </c>
      <c r="Z26" s="91">
        <v>3</v>
      </c>
      <c r="AA26" s="91">
        <v>3</v>
      </c>
      <c r="AB26" s="91">
        <v>3</v>
      </c>
      <c r="AC26" s="91">
        <v>4</v>
      </c>
      <c r="AD26" s="91">
        <v>3</v>
      </c>
      <c r="AE26" s="91">
        <v>2</v>
      </c>
      <c r="AF26" s="91">
        <v>3</v>
      </c>
      <c r="AG26" s="91">
        <v>3</v>
      </c>
      <c r="AH26" s="91">
        <v>3</v>
      </c>
      <c r="AI26" s="91">
        <v>3</v>
      </c>
      <c r="AJ26" s="91">
        <v>3</v>
      </c>
      <c r="AK26" s="91">
        <v>3</v>
      </c>
      <c r="AL26" s="91">
        <v>3</v>
      </c>
      <c r="AM26" s="91">
        <v>3</v>
      </c>
      <c r="AN26" s="91">
        <v>3</v>
      </c>
      <c r="AO26" s="91">
        <v>3</v>
      </c>
      <c r="AP26" s="98">
        <v>3</v>
      </c>
      <c r="AQ26" s="99">
        <v>0</v>
      </c>
      <c r="AR26" s="100">
        <v>0</v>
      </c>
      <c r="AS26" s="100">
        <v>0</v>
      </c>
      <c r="AT26" s="100">
        <v>0</v>
      </c>
      <c r="AU26" s="101">
        <v>0</v>
      </c>
      <c r="AV26" s="102">
        <v>0</v>
      </c>
      <c r="AW26" s="95">
        <v>0</v>
      </c>
      <c r="AX26" s="103">
        <v>0</v>
      </c>
      <c r="AY26" s="103">
        <v>0</v>
      </c>
      <c r="AZ26" s="103">
        <v>0</v>
      </c>
      <c r="BA26" s="103">
        <v>0</v>
      </c>
      <c r="BB26" s="103">
        <v>0</v>
      </c>
      <c r="BC26" s="103">
        <v>0</v>
      </c>
      <c r="BD26" s="103">
        <v>0</v>
      </c>
      <c r="BE26" s="96">
        <v>0</v>
      </c>
      <c r="BF26" s="104">
        <f t="shared" si="4"/>
        <v>54</v>
      </c>
    </row>
    <row r="27" spans="1:58" x14ac:dyDescent="0.25">
      <c r="A27" s="828"/>
      <c r="B27" s="820"/>
      <c r="C27" s="818"/>
      <c r="D27" s="192" t="s">
        <v>165</v>
      </c>
      <c r="E27" s="193"/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1">
        <v>0</v>
      </c>
      <c r="Q27" s="91">
        <v>0</v>
      </c>
      <c r="R27" s="91">
        <v>0</v>
      </c>
      <c r="S27" s="91">
        <v>0</v>
      </c>
      <c r="T27" s="91">
        <v>0</v>
      </c>
      <c r="U27" s="98">
        <v>0</v>
      </c>
      <c r="V27" s="94">
        <v>0</v>
      </c>
      <c r="W27" s="375">
        <v>0</v>
      </c>
      <c r="X27" s="96">
        <v>0</v>
      </c>
      <c r="Y27" s="97">
        <v>2</v>
      </c>
      <c r="Z27" s="91">
        <v>1</v>
      </c>
      <c r="AA27" s="91">
        <v>2</v>
      </c>
      <c r="AB27" s="91">
        <v>1</v>
      </c>
      <c r="AC27" s="91">
        <v>2</v>
      </c>
      <c r="AD27" s="91">
        <v>1</v>
      </c>
      <c r="AE27" s="91">
        <v>2</v>
      </c>
      <c r="AF27" s="91">
        <v>1</v>
      </c>
      <c r="AG27" s="91">
        <v>2</v>
      </c>
      <c r="AH27" s="91">
        <v>1</v>
      </c>
      <c r="AI27" s="91">
        <v>2</v>
      </c>
      <c r="AJ27" s="91">
        <v>1</v>
      </c>
      <c r="AK27" s="91">
        <v>2</v>
      </c>
      <c r="AL27" s="91">
        <v>1</v>
      </c>
      <c r="AM27" s="91">
        <v>2</v>
      </c>
      <c r="AN27" s="91">
        <v>1</v>
      </c>
      <c r="AO27" s="91">
        <v>2</v>
      </c>
      <c r="AP27" s="98">
        <v>1</v>
      </c>
      <c r="AQ27" s="99">
        <v>0</v>
      </c>
      <c r="AR27" s="100">
        <v>0</v>
      </c>
      <c r="AS27" s="100">
        <v>0</v>
      </c>
      <c r="AT27" s="100">
        <v>0</v>
      </c>
      <c r="AU27" s="101">
        <v>0</v>
      </c>
      <c r="AV27" s="102">
        <v>0</v>
      </c>
      <c r="AW27" s="95">
        <v>0</v>
      </c>
      <c r="AX27" s="103">
        <v>0</v>
      </c>
      <c r="AY27" s="103">
        <v>0</v>
      </c>
      <c r="AZ27" s="103">
        <v>0</v>
      </c>
      <c r="BA27" s="103">
        <v>0</v>
      </c>
      <c r="BB27" s="103">
        <v>0</v>
      </c>
      <c r="BC27" s="103">
        <v>0</v>
      </c>
      <c r="BD27" s="103">
        <v>0</v>
      </c>
      <c r="BE27" s="96">
        <v>0</v>
      </c>
      <c r="BF27" s="104">
        <f t="shared" si="4"/>
        <v>27</v>
      </c>
    </row>
    <row r="28" spans="1:58" x14ac:dyDescent="0.25">
      <c r="A28" s="828"/>
      <c r="B28" s="819" t="s">
        <v>188</v>
      </c>
      <c r="C28" s="817" t="s">
        <v>59</v>
      </c>
      <c r="D28" s="192" t="s">
        <v>164</v>
      </c>
      <c r="E28" s="193"/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109">
        <v>0</v>
      </c>
      <c r="P28" s="109">
        <v>0</v>
      </c>
      <c r="Q28" s="109">
        <v>0</v>
      </c>
      <c r="R28" s="109">
        <v>0</v>
      </c>
      <c r="S28" s="109">
        <v>0</v>
      </c>
      <c r="T28" s="109">
        <v>0</v>
      </c>
      <c r="U28" s="110">
        <v>0</v>
      </c>
      <c r="V28" s="94">
        <v>0</v>
      </c>
      <c r="W28" s="375">
        <v>0</v>
      </c>
      <c r="X28" s="96">
        <v>0</v>
      </c>
      <c r="Y28" s="97">
        <v>0</v>
      </c>
      <c r="Z28" s="91">
        <v>4</v>
      </c>
      <c r="AA28" s="91">
        <v>4</v>
      </c>
      <c r="AB28" s="91">
        <v>4</v>
      </c>
      <c r="AC28" s="91">
        <v>4</v>
      </c>
      <c r="AD28" s="91">
        <v>4</v>
      </c>
      <c r="AE28" s="91">
        <v>4</v>
      </c>
      <c r="AF28" s="91">
        <v>4</v>
      </c>
      <c r="AG28" s="91">
        <v>4</v>
      </c>
      <c r="AH28" s="91">
        <v>4</v>
      </c>
      <c r="AI28" s="91">
        <v>4</v>
      </c>
      <c r="AJ28" s="91">
        <v>4</v>
      </c>
      <c r="AK28" s="91">
        <v>4</v>
      </c>
      <c r="AL28" s="91">
        <v>4</v>
      </c>
      <c r="AM28" s="91">
        <v>4</v>
      </c>
      <c r="AN28" s="91">
        <v>4</v>
      </c>
      <c r="AO28" s="91">
        <v>4</v>
      </c>
      <c r="AP28" s="98">
        <v>4</v>
      </c>
      <c r="AQ28" s="99">
        <v>0</v>
      </c>
      <c r="AR28" s="100">
        <v>0</v>
      </c>
      <c r="AS28" s="100">
        <v>0</v>
      </c>
      <c r="AT28" s="100">
        <v>0</v>
      </c>
      <c r="AU28" s="101">
        <v>0</v>
      </c>
      <c r="AV28" s="102">
        <v>0</v>
      </c>
      <c r="AW28" s="95">
        <v>0</v>
      </c>
      <c r="AX28" s="103">
        <v>0</v>
      </c>
      <c r="AY28" s="103">
        <v>0</v>
      </c>
      <c r="AZ28" s="103">
        <v>0</v>
      </c>
      <c r="BA28" s="103">
        <v>0</v>
      </c>
      <c r="BB28" s="103">
        <v>0</v>
      </c>
      <c r="BC28" s="103">
        <v>0</v>
      </c>
      <c r="BD28" s="103">
        <v>0</v>
      </c>
      <c r="BE28" s="96">
        <v>0</v>
      </c>
      <c r="BF28" s="104">
        <f t="shared" si="4"/>
        <v>68</v>
      </c>
    </row>
    <row r="29" spans="1:58" x14ac:dyDescent="0.25">
      <c r="A29" s="828"/>
      <c r="B29" s="820"/>
      <c r="C29" s="818"/>
      <c r="D29" s="192" t="s">
        <v>165</v>
      </c>
      <c r="E29" s="193"/>
      <c r="F29" s="91">
        <v>0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  <c r="P29" s="91">
        <v>0</v>
      </c>
      <c r="Q29" s="91">
        <v>0</v>
      </c>
      <c r="R29" s="91">
        <v>0</v>
      </c>
      <c r="S29" s="91">
        <v>0</v>
      </c>
      <c r="T29" s="91">
        <v>0</v>
      </c>
      <c r="U29" s="98">
        <v>0</v>
      </c>
      <c r="V29" s="94">
        <v>0</v>
      </c>
      <c r="W29" s="375">
        <v>0</v>
      </c>
      <c r="X29" s="96">
        <v>0</v>
      </c>
      <c r="Y29" s="97">
        <v>0</v>
      </c>
      <c r="Z29" s="91">
        <v>2</v>
      </c>
      <c r="AA29" s="91">
        <v>2</v>
      </c>
      <c r="AB29" s="91">
        <v>2</v>
      </c>
      <c r="AC29" s="91">
        <v>2</v>
      </c>
      <c r="AD29" s="91">
        <v>2</v>
      </c>
      <c r="AE29" s="91">
        <v>2</v>
      </c>
      <c r="AF29" s="91">
        <v>2</v>
      </c>
      <c r="AG29" s="91">
        <v>2</v>
      </c>
      <c r="AH29" s="91">
        <v>2</v>
      </c>
      <c r="AI29" s="91">
        <v>2</v>
      </c>
      <c r="AJ29" s="91">
        <v>2</v>
      </c>
      <c r="AK29" s="91">
        <v>2</v>
      </c>
      <c r="AL29" s="91">
        <v>2</v>
      </c>
      <c r="AM29" s="91">
        <v>2</v>
      </c>
      <c r="AN29" s="91">
        <v>2</v>
      </c>
      <c r="AO29" s="91">
        <v>2</v>
      </c>
      <c r="AP29" s="98">
        <v>2</v>
      </c>
      <c r="AQ29" s="99">
        <v>0</v>
      </c>
      <c r="AR29" s="100">
        <v>0</v>
      </c>
      <c r="AS29" s="100">
        <v>0</v>
      </c>
      <c r="AT29" s="100">
        <v>0</v>
      </c>
      <c r="AU29" s="101">
        <v>0</v>
      </c>
      <c r="AV29" s="102">
        <v>0</v>
      </c>
      <c r="AW29" s="95">
        <v>0</v>
      </c>
      <c r="AX29" s="103">
        <v>0</v>
      </c>
      <c r="AY29" s="103">
        <v>0</v>
      </c>
      <c r="AZ29" s="103">
        <v>0</v>
      </c>
      <c r="BA29" s="103">
        <v>0</v>
      </c>
      <c r="BB29" s="103">
        <v>0</v>
      </c>
      <c r="BC29" s="103">
        <v>0</v>
      </c>
      <c r="BD29" s="103">
        <v>0</v>
      </c>
      <c r="BE29" s="96">
        <v>0</v>
      </c>
      <c r="BF29" s="104">
        <f t="shared" si="4"/>
        <v>34</v>
      </c>
    </row>
    <row r="30" spans="1:58" x14ac:dyDescent="0.25">
      <c r="A30" s="828"/>
      <c r="B30" s="819" t="s">
        <v>189</v>
      </c>
      <c r="C30" s="817" t="s">
        <v>63</v>
      </c>
      <c r="D30" s="192" t="s">
        <v>164</v>
      </c>
      <c r="E30" s="193"/>
      <c r="F30" s="91">
        <v>2</v>
      </c>
      <c r="G30" s="91">
        <v>2</v>
      </c>
      <c r="H30" s="91">
        <v>2</v>
      </c>
      <c r="I30" s="91">
        <v>2</v>
      </c>
      <c r="J30" s="91">
        <v>2</v>
      </c>
      <c r="K30" s="91">
        <v>2</v>
      </c>
      <c r="L30" s="91">
        <v>2</v>
      </c>
      <c r="M30" s="91">
        <v>2</v>
      </c>
      <c r="N30" s="91">
        <v>2</v>
      </c>
      <c r="O30" s="109">
        <v>2</v>
      </c>
      <c r="P30" s="109">
        <v>2</v>
      </c>
      <c r="Q30" s="109">
        <v>2</v>
      </c>
      <c r="R30" s="109">
        <v>2</v>
      </c>
      <c r="S30" s="109">
        <v>2</v>
      </c>
      <c r="T30" s="109">
        <v>2</v>
      </c>
      <c r="U30" s="110">
        <v>2</v>
      </c>
      <c r="V30" s="94">
        <v>0</v>
      </c>
      <c r="W30" s="375">
        <v>0</v>
      </c>
      <c r="X30" s="96">
        <v>0</v>
      </c>
      <c r="Y30" s="97">
        <v>2</v>
      </c>
      <c r="Z30" s="91">
        <v>2</v>
      </c>
      <c r="AA30" s="91">
        <v>2</v>
      </c>
      <c r="AB30" s="91">
        <v>2</v>
      </c>
      <c r="AC30" s="91">
        <v>2</v>
      </c>
      <c r="AD30" s="91">
        <v>2</v>
      </c>
      <c r="AE30" s="91">
        <v>2</v>
      </c>
      <c r="AF30" s="91">
        <v>2</v>
      </c>
      <c r="AG30" s="91">
        <v>2</v>
      </c>
      <c r="AH30" s="91">
        <v>2</v>
      </c>
      <c r="AI30" s="91">
        <v>2</v>
      </c>
      <c r="AJ30" s="91">
        <v>2</v>
      </c>
      <c r="AK30" s="91">
        <v>2</v>
      </c>
      <c r="AL30" s="91">
        <v>2</v>
      </c>
      <c r="AM30" s="91">
        <v>2</v>
      </c>
      <c r="AN30" s="91">
        <v>2</v>
      </c>
      <c r="AO30" s="91">
        <v>2</v>
      </c>
      <c r="AP30" s="98">
        <v>2</v>
      </c>
      <c r="AQ30" s="99">
        <v>0</v>
      </c>
      <c r="AR30" s="100">
        <v>0</v>
      </c>
      <c r="AS30" s="100">
        <v>0</v>
      </c>
      <c r="AT30" s="100">
        <v>0</v>
      </c>
      <c r="AU30" s="101">
        <v>0</v>
      </c>
      <c r="AV30" s="102">
        <v>0</v>
      </c>
      <c r="AW30" s="95">
        <v>0</v>
      </c>
      <c r="AX30" s="103">
        <v>0</v>
      </c>
      <c r="AY30" s="103">
        <v>0</v>
      </c>
      <c r="AZ30" s="103">
        <v>0</v>
      </c>
      <c r="BA30" s="103">
        <v>0</v>
      </c>
      <c r="BB30" s="103">
        <v>0</v>
      </c>
      <c r="BC30" s="103">
        <v>0</v>
      </c>
      <c r="BD30" s="103">
        <v>0</v>
      </c>
      <c r="BE30" s="96">
        <v>0</v>
      </c>
      <c r="BF30" s="104">
        <f t="shared" si="4"/>
        <v>68</v>
      </c>
    </row>
    <row r="31" spans="1:58" x14ac:dyDescent="0.25">
      <c r="A31" s="828"/>
      <c r="B31" s="820"/>
      <c r="C31" s="818"/>
      <c r="D31" s="192" t="s">
        <v>165</v>
      </c>
      <c r="E31" s="193"/>
      <c r="F31" s="91">
        <v>1</v>
      </c>
      <c r="G31" s="91">
        <v>1</v>
      </c>
      <c r="H31" s="91">
        <v>1</v>
      </c>
      <c r="I31" s="91">
        <v>1</v>
      </c>
      <c r="J31" s="91">
        <v>1</v>
      </c>
      <c r="K31" s="91">
        <v>1</v>
      </c>
      <c r="L31" s="91">
        <v>1</v>
      </c>
      <c r="M31" s="91">
        <v>1</v>
      </c>
      <c r="N31" s="91">
        <v>1</v>
      </c>
      <c r="O31" s="109">
        <v>1</v>
      </c>
      <c r="P31" s="109">
        <v>1</v>
      </c>
      <c r="Q31" s="109">
        <v>1</v>
      </c>
      <c r="R31" s="109">
        <v>1</v>
      </c>
      <c r="S31" s="109">
        <v>1</v>
      </c>
      <c r="T31" s="109">
        <v>1</v>
      </c>
      <c r="U31" s="110">
        <v>1</v>
      </c>
      <c r="V31" s="94">
        <v>0</v>
      </c>
      <c r="W31" s="375">
        <v>0</v>
      </c>
      <c r="X31" s="96">
        <v>0</v>
      </c>
      <c r="Y31" s="97">
        <v>1</v>
      </c>
      <c r="Z31" s="91">
        <v>1</v>
      </c>
      <c r="AA31" s="91">
        <v>1</v>
      </c>
      <c r="AB31" s="91">
        <v>1</v>
      </c>
      <c r="AC31" s="91">
        <v>1</v>
      </c>
      <c r="AD31" s="91">
        <v>1</v>
      </c>
      <c r="AE31" s="91">
        <v>1</v>
      </c>
      <c r="AF31" s="91">
        <v>1</v>
      </c>
      <c r="AG31" s="91">
        <v>1</v>
      </c>
      <c r="AH31" s="91">
        <v>1</v>
      </c>
      <c r="AI31" s="91">
        <v>1</v>
      </c>
      <c r="AJ31" s="91">
        <v>1</v>
      </c>
      <c r="AK31" s="91">
        <v>1</v>
      </c>
      <c r="AL31" s="91">
        <v>1</v>
      </c>
      <c r="AM31" s="91">
        <v>1</v>
      </c>
      <c r="AN31" s="91">
        <v>1</v>
      </c>
      <c r="AO31" s="91">
        <v>1</v>
      </c>
      <c r="AP31" s="98">
        <v>1</v>
      </c>
      <c r="AQ31" s="99">
        <v>0</v>
      </c>
      <c r="AR31" s="100">
        <v>0</v>
      </c>
      <c r="AS31" s="100">
        <v>0</v>
      </c>
      <c r="AT31" s="100">
        <v>0</v>
      </c>
      <c r="AU31" s="101">
        <v>0</v>
      </c>
      <c r="AV31" s="102">
        <v>0</v>
      </c>
      <c r="AW31" s="95">
        <v>0</v>
      </c>
      <c r="AX31" s="103">
        <v>0</v>
      </c>
      <c r="AY31" s="103">
        <v>0</v>
      </c>
      <c r="AZ31" s="103">
        <v>0</v>
      </c>
      <c r="BA31" s="103">
        <v>0</v>
      </c>
      <c r="BB31" s="103">
        <v>0</v>
      </c>
      <c r="BC31" s="103">
        <v>0</v>
      </c>
      <c r="BD31" s="103">
        <v>0</v>
      </c>
      <c r="BE31" s="96">
        <v>0</v>
      </c>
      <c r="BF31" s="104">
        <f t="shared" si="4"/>
        <v>34</v>
      </c>
    </row>
    <row r="32" spans="1:58" x14ac:dyDescent="0.25">
      <c r="A32" s="828"/>
      <c r="B32" s="819" t="s">
        <v>216</v>
      </c>
      <c r="C32" s="817" t="s">
        <v>190</v>
      </c>
      <c r="D32" s="192" t="s">
        <v>164</v>
      </c>
      <c r="E32" s="193"/>
      <c r="F32" s="91">
        <v>0</v>
      </c>
      <c r="G32" s="91">
        <v>0</v>
      </c>
      <c r="H32" s="91">
        <v>0</v>
      </c>
      <c r="I32" s="91">
        <v>0</v>
      </c>
      <c r="J32" s="91">
        <v>0</v>
      </c>
      <c r="K32" s="91">
        <v>0</v>
      </c>
      <c r="L32" s="91">
        <v>0</v>
      </c>
      <c r="M32" s="91">
        <v>0</v>
      </c>
      <c r="N32" s="91">
        <v>0</v>
      </c>
      <c r="O32" s="91">
        <v>0</v>
      </c>
      <c r="P32" s="91">
        <v>0</v>
      </c>
      <c r="Q32" s="91">
        <v>0</v>
      </c>
      <c r="R32" s="91">
        <v>0</v>
      </c>
      <c r="S32" s="91">
        <v>0</v>
      </c>
      <c r="T32" s="91">
        <v>0</v>
      </c>
      <c r="U32" s="98">
        <v>0</v>
      </c>
      <c r="V32" s="94">
        <v>0</v>
      </c>
      <c r="W32" s="375">
        <v>0</v>
      </c>
      <c r="X32" s="96">
        <v>0</v>
      </c>
      <c r="Y32" s="97">
        <v>2</v>
      </c>
      <c r="Z32" s="91">
        <v>2</v>
      </c>
      <c r="AA32" s="91">
        <v>0</v>
      </c>
      <c r="AB32" s="91">
        <v>2</v>
      </c>
      <c r="AC32" s="91">
        <v>0</v>
      </c>
      <c r="AD32" s="91">
        <v>2</v>
      </c>
      <c r="AE32" s="91">
        <v>2</v>
      </c>
      <c r="AF32" s="91">
        <v>2</v>
      </c>
      <c r="AG32" s="91">
        <v>2</v>
      </c>
      <c r="AH32" s="91">
        <v>2</v>
      </c>
      <c r="AI32" s="91">
        <v>2</v>
      </c>
      <c r="AJ32" s="91">
        <v>2</v>
      </c>
      <c r="AK32" s="91">
        <v>2</v>
      </c>
      <c r="AL32" s="91">
        <v>2</v>
      </c>
      <c r="AM32" s="91">
        <v>2</v>
      </c>
      <c r="AN32" s="91">
        <v>4</v>
      </c>
      <c r="AO32" s="91">
        <v>0</v>
      </c>
      <c r="AP32" s="98">
        <v>2</v>
      </c>
      <c r="AQ32" s="99">
        <v>0</v>
      </c>
      <c r="AR32" s="100">
        <v>0</v>
      </c>
      <c r="AS32" s="100">
        <v>0</v>
      </c>
      <c r="AT32" s="100">
        <v>0</v>
      </c>
      <c r="AU32" s="101">
        <v>0</v>
      </c>
      <c r="AV32" s="102">
        <v>0</v>
      </c>
      <c r="AW32" s="95">
        <v>0</v>
      </c>
      <c r="AX32" s="103">
        <v>0</v>
      </c>
      <c r="AY32" s="103">
        <v>0</v>
      </c>
      <c r="AZ32" s="103">
        <v>0</v>
      </c>
      <c r="BA32" s="103">
        <v>0</v>
      </c>
      <c r="BB32" s="103">
        <v>0</v>
      </c>
      <c r="BC32" s="103">
        <v>0</v>
      </c>
      <c r="BD32" s="103">
        <v>0</v>
      </c>
      <c r="BE32" s="96">
        <v>0</v>
      </c>
      <c r="BF32" s="104">
        <f t="shared" si="4"/>
        <v>32</v>
      </c>
    </row>
    <row r="33" spans="1:58" ht="15.75" thickBot="1" x14ac:dyDescent="0.3">
      <c r="A33" s="828"/>
      <c r="B33" s="820"/>
      <c r="C33" s="818"/>
      <c r="D33" s="198" t="s">
        <v>165</v>
      </c>
      <c r="E33" s="199"/>
      <c r="F33" s="122">
        <v>0</v>
      </c>
      <c r="G33" s="122">
        <v>0</v>
      </c>
      <c r="H33" s="122">
        <v>0</v>
      </c>
      <c r="I33" s="122">
        <v>0</v>
      </c>
      <c r="J33" s="122">
        <v>0</v>
      </c>
      <c r="K33" s="122">
        <v>0</v>
      </c>
      <c r="L33" s="122">
        <v>0</v>
      </c>
      <c r="M33" s="122">
        <v>0</v>
      </c>
      <c r="N33" s="122">
        <v>0</v>
      </c>
      <c r="O33" s="122">
        <v>0</v>
      </c>
      <c r="P33" s="122">
        <v>0</v>
      </c>
      <c r="Q33" s="122">
        <v>0</v>
      </c>
      <c r="R33" s="122">
        <v>0</v>
      </c>
      <c r="S33" s="122">
        <v>0</v>
      </c>
      <c r="T33" s="122">
        <v>0</v>
      </c>
      <c r="U33" s="123">
        <v>0</v>
      </c>
      <c r="V33" s="124">
        <v>0</v>
      </c>
      <c r="W33" s="411">
        <v>0</v>
      </c>
      <c r="X33" s="126">
        <v>0</v>
      </c>
      <c r="Y33" s="127">
        <v>1</v>
      </c>
      <c r="Z33" s="207">
        <v>1</v>
      </c>
      <c r="AA33" s="207">
        <v>1</v>
      </c>
      <c r="AB33" s="207">
        <v>1</v>
      </c>
      <c r="AC33" s="207">
        <v>1</v>
      </c>
      <c r="AD33" s="207">
        <v>1</v>
      </c>
      <c r="AE33" s="207">
        <v>1</v>
      </c>
      <c r="AF33" s="207">
        <v>1</v>
      </c>
      <c r="AG33" s="207">
        <v>1</v>
      </c>
      <c r="AH33" s="207">
        <v>1</v>
      </c>
      <c r="AI33" s="207">
        <v>1</v>
      </c>
      <c r="AJ33" s="207">
        <v>1</v>
      </c>
      <c r="AK33" s="207">
        <v>1</v>
      </c>
      <c r="AL33" s="207">
        <v>1</v>
      </c>
      <c r="AM33" s="207">
        <v>1</v>
      </c>
      <c r="AN33" s="207">
        <v>1</v>
      </c>
      <c r="AO33" s="122">
        <v>0</v>
      </c>
      <c r="AP33" s="123">
        <v>0</v>
      </c>
      <c r="AQ33" s="427">
        <v>0</v>
      </c>
      <c r="AR33" s="415">
        <v>0</v>
      </c>
      <c r="AS33" s="415">
        <v>0</v>
      </c>
      <c r="AT33" s="415">
        <v>0</v>
      </c>
      <c r="AU33" s="416">
        <v>0</v>
      </c>
      <c r="AV33" s="133">
        <v>0</v>
      </c>
      <c r="AW33" s="125">
        <v>0</v>
      </c>
      <c r="AX33" s="134">
        <v>0</v>
      </c>
      <c r="AY33" s="134">
        <v>0</v>
      </c>
      <c r="AZ33" s="134">
        <v>0</v>
      </c>
      <c r="BA33" s="134">
        <v>0</v>
      </c>
      <c r="BB33" s="134">
        <v>0</v>
      </c>
      <c r="BC33" s="134">
        <v>0</v>
      </c>
      <c r="BD33" s="134">
        <v>0</v>
      </c>
      <c r="BE33" s="126">
        <v>0</v>
      </c>
      <c r="BF33" s="417">
        <f t="shared" si="4"/>
        <v>16</v>
      </c>
    </row>
    <row r="34" spans="1:58" x14ac:dyDescent="0.25">
      <c r="A34" s="828"/>
      <c r="B34" s="821" t="s">
        <v>64</v>
      </c>
      <c r="C34" s="823" t="s">
        <v>65</v>
      </c>
      <c r="D34" s="380" t="s">
        <v>164</v>
      </c>
      <c r="E34" s="422"/>
      <c r="F34" s="85">
        <f>F36+F42+F46+F52</f>
        <v>14</v>
      </c>
      <c r="G34" s="85">
        <f t="shared" ref="G34:U34" si="11">G36+G42+G46+G52</f>
        <v>14</v>
      </c>
      <c r="H34" s="85">
        <f t="shared" si="11"/>
        <v>14</v>
      </c>
      <c r="I34" s="85">
        <f t="shared" si="11"/>
        <v>14</v>
      </c>
      <c r="J34" s="85">
        <f t="shared" si="11"/>
        <v>14</v>
      </c>
      <c r="K34" s="85">
        <f t="shared" si="11"/>
        <v>14</v>
      </c>
      <c r="L34" s="85">
        <f t="shared" si="11"/>
        <v>14</v>
      </c>
      <c r="M34" s="85">
        <f t="shared" si="11"/>
        <v>14</v>
      </c>
      <c r="N34" s="85">
        <f t="shared" si="11"/>
        <v>14</v>
      </c>
      <c r="O34" s="85">
        <f t="shared" si="11"/>
        <v>14</v>
      </c>
      <c r="P34" s="85">
        <f t="shared" si="11"/>
        <v>14</v>
      </c>
      <c r="Q34" s="85">
        <f t="shared" si="11"/>
        <v>14</v>
      </c>
      <c r="R34" s="85">
        <f t="shared" si="11"/>
        <v>14</v>
      </c>
      <c r="S34" s="85">
        <f t="shared" si="11"/>
        <v>14</v>
      </c>
      <c r="T34" s="85">
        <f t="shared" si="11"/>
        <v>12</v>
      </c>
      <c r="U34" s="88">
        <f t="shared" si="11"/>
        <v>12</v>
      </c>
      <c r="V34" s="382">
        <v>0</v>
      </c>
      <c r="W34" s="377">
        <v>0</v>
      </c>
      <c r="X34" s="374">
        <v>0</v>
      </c>
      <c r="Y34" s="84">
        <f t="shared" ref="Y34:AP35" si="12">Y36+Y42+Y46+Y52</f>
        <v>19</v>
      </c>
      <c r="Z34" s="85">
        <f t="shared" si="12"/>
        <v>15</v>
      </c>
      <c r="AA34" s="85">
        <f t="shared" si="12"/>
        <v>17</v>
      </c>
      <c r="AB34" s="85">
        <f t="shared" si="12"/>
        <v>15</v>
      </c>
      <c r="AC34" s="85">
        <f t="shared" si="12"/>
        <v>16</v>
      </c>
      <c r="AD34" s="85">
        <f t="shared" si="12"/>
        <v>15</v>
      </c>
      <c r="AE34" s="85">
        <f t="shared" si="12"/>
        <v>16</v>
      </c>
      <c r="AF34" s="85">
        <f t="shared" si="12"/>
        <v>15</v>
      </c>
      <c r="AG34" s="85">
        <f t="shared" si="12"/>
        <v>15</v>
      </c>
      <c r="AH34" s="85">
        <f t="shared" si="12"/>
        <v>15</v>
      </c>
      <c r="AI34" s="85">
        <f t="shared" si="12"/>
        <v>15</v>
      </c>
      <c r="AJ34" s="85">
        <f t="shared" si="12"/>
        <v>15</v>
      </c>
      <c r="AK34" s="85">
        <f t="shared" si="12"/>
        <v>15</v>
      </c>
      <c r="AL34" s="85">
        <f t="shared" si="12"/>
        <v>16</v>
      </c>
      <c r="AM34" s="85">
        <f t="shared" si="12"/>
        <v>16</v>
      </c>
      <c r="AN34" s="85">
        <f t="shared" si="12"/>
        <v>15</v>
      </c>
      <c r="AO34" s="85">
        <f t="shared" si="12"/>
        <v>17</v>
      </c>
      <c r="AP34" s="88">
        <f t="shared" si="12"/>
        <v>17</v>
      </c>
      <c r="AQ34" s="86">
        <v>0</v>
      </c>
      <c r="AR34" s="85">
        <v>0</v>
      </c>
      <c r="AS34" s="85">
        <v>0</v>
      </c>
      <c r="AT34" s="85">
        <v>0</v>
      </c>
      <c r="AU34" s="87">
        <v>0</v>
      </c>
      <c r="AV34" s="86">
        <v>0</v>
      </c>
      <c r="AW34" s="86">
        <v>0</v>
      </c>
      <c r="AX34" s="85">
        <v>0</v>
      </c>
      <c r="AY34" s="85">
        <v>0</v>
      </c>
      <c r="AZ34" s="85">
        <v>0</v>
      </c>
      <c r="BA34" s="85">
        <v>0</v>
      </c>
      <c r="BB34" s="85">
        <v>0</v>
      </c>
      <c r="BC34" s="85">
        <v>0</v>
      </c>
      <c r="BD34" s="85">
        <v>0</v>
      </c>
      <c r="BE34" s="87">
        <v>0</v>
      </c>
      <c r="BF34" s="89">
        <f>BF36+BF42+BF46+BF52</f>
        <v>684</v>
      </c>
    </row>
    <row r="35" spans="1:58" ht="15.75" thickBot="1" x14ac:dyDescent="0.3">
      <c r="A35" s="828"/>
      <c r="B35" s="822"/>
      <c r="C35" s="824"/>
      <c r="D35" s="405" t="s">
        <v>165</v>
      </c>
      <c r="E35" s="423"/>
      <c r="F35" s="394">
        <f t="shared" ref="F35:U35" si="13">F37+F43+F47+F53</f>
        <v>7</v>
      </c>
      <c r="G35" s="394">
        <f t="shared" si="13"/>
        <v>7</v>
      </c>
      <c r="H35" s="394">
        <f t="shared" si="13"/>
        <v>7</v>
      </c>
      <c r="I35" s="394">
        <f t="shared" si="13"/>
        <v>7</v>
      </c>
      <c r="J35" s="394">
        <f t="shared" si="13"/>
        <v>7</v>
      </c>
      <c r="K35" s="394">
        <f t="shared" si="13"/>
        <v>7</v>
      </c>
      <c r="L35" s="394">
        <f t="shared" si="13"/>
        <v>7</v>
      </c>
      <c r="M35" s="394">
        <f t="shared" si="13"/>
        <v>7</v>
      </c>
      <c r="N35" s="394">
        <f t="shared" si="13"/>
        <v>7</v>
      </c>
      <c r="O35" s="394">
        <f t="shared" si="13"/>
        <v>7</v>
      </c>
      <c r="P35" s="394">
        <f t="shared" si="13"/>
        <v>7</v>
      </c>
      <c r="Q35" s="394">
        <f t="shared" si="13"/>
        <v>7</v>
      </c>
      <c r="R35" s="394">
        <f t="shared" si="13"/>
        <v>7</v>
      </c>
      <c r="S35" s="394">
        <f t="shared" si="13"/>
        <v>7</v>
      </c>
      <c r="T35" s="394">
        <f t="shared" si="13"/>
        <v>6</v>
      </c>
      <c r="U35" s="395">
        <f t="shared" si="13"/>
        <v>6</v>
      </c>
      <c r="V35" s="433">
        <v>0</v>
      </c>
      <c r="W35" s="434">
        <v>0</v>
      </c>
      <c r="X35" s="435">
        <v>0</v>
      </c>
      <c r="Y35" s="392">
        <f t="shared" si="12"/>
        <v>9</v>
      </c>
      <c r="Z35" s="394">
        <f t="shared" si="12"/>
        <v>8</v>
      </c>
      <c r="AA35" s="394">
        <f t="shared" si="12"/>
        <v>7</v>
      </c>
      <c r="AB35" s="394">
        <f t="shared" si="12"/>
        <v>8</v>
      </c>
      <c r="AC35" s="394">
        <f t="shared" si="12"/>
        <v>7</v>
      </c>
      <c r="AD35" s="394">
        <f t="shared" si="12"/>
        <v>8</v>
      </c>
      <c r="AE35" s="394">
        <f t="shared" si="12"/>
        <v>7</v>
      </c>
      <c r="AF35" s="394">
        <f t="shared" si="12"/>
        <v>8</v>
      </c>
      <c r="AG35" s="394">
        <f t="shared" si="12"/>
        <v>7</v>
      </c>
      <c r="AH35" s="394">
        <f t="shared" si="12"/>
        <v>8</v>
      </c>
      <c r="AI35" s="394">
        <f t="shared" si="12"/>
        <v>7</v>
      </c>
      <c r="AJ35" s="394">
        <f t="shared" si="12"/>
        <v>8</v>
      </c>
      <c r="AK35" s="394">
        <f t="shared" si="12"/>
        <v>7</v>
      </c>
      <c r="AL35" s="394">
        <f t="shared" si="12"/>
        <v>9</v>
      </c>
      <c r="AM35" s="394">
        <f t="shared" si="12"/>
        <v>7</v>
      </c>
      <c r="AN35" s="394">
        <f t="shared" si="12"/>
        <v>9</v>
      </c>
      <c r="AO35" s="394">
        <f t="shared" si="12"/>
        <v>8</v>
      </c>
      <c r="AP35" s="395">
        <f t="shared" si="12"/>
        <v>10</v>
      </c>
      <c r="AQ35" s="436">
        <v>0</v>
      </c>
      <c r="AR35" s="394">
        <f>AR37+AR43+AR47+AR53</f>
        <v>0</v>
      </c>
      <c r="AS35" s="394">
        <f>AS37+AS43+AS47+AS53</f>
        <v>0</v>
      </c>
      <c r="AT35" s="394">
        <f>AT37+AT43+AT47+AT53</f>
        <v>0</v>
      </c>
      <c r="AU35" s="437">
        <f>AU37+AU43+AU47+AU53</f>
        <v>0</v>
      </c>
      <c r="AV35" s="402">
        <v>0</v>
      </c>
      <c r="AW35" s="402">
        <v>0</v>
      </c>
      <c r="AX35" s="403">
        <v>0</v>
      </c>
      <c r="AY35" s="403">
        <v>0</v>
      </c>
      <c r="AZ35" s="403">
        <v>0</v>
      </c>
      <c r="BA35" s="403">
        <v>0</v>
      </c>
      <c r="BB35" s="403">
        <v>0</v>
      </c>
      <c r="BC35" s="403">
        <v>0</v>
      </c>
      <c r="BD35" s="403">
        <v>0</v>
      </c>
      <c r="BE35" s="398">
        <v>0</v>
      </c>
      <c r="BF35" s="404">
        <f>BF37+BF43+BF47+BF53</f>
        <v>252</v>
      </c>
    </row>
    <row r="36" spans="1:58" x14ac:dyDescent="0.25">
      <c r="A36" s="828"/>
      <c r="B36" s="820" t="s">
        <v>66</v>
      </c>
      <c r="C36" s="818" t="s">
        <v>191</v>
      </c>
      <c r="D36" s="184" t="s">
        <v>164</v>
      </c>
      <c r="E36" s="185"/>
      <c r="F36" s="208">
        <f t="shared" ref="F36:U37" si="14">F38+F40</f>
        <v>2</v>
      </c>
      <c r="G36" s="208">
        <f t="shared" si="14"/>
        <v>2</v>
      </c>
      <c r="H36" s="208">
        <f t="shared" si="14"/>
        <v>2</v>
      </c>
      <c r="I36" s="208">
        <f t="shared" si="14"/>
        <v>2</v>
      </c>
      <c r="J36" s="208">
        <f t="shared" si="14"/>
        <v>2</v>
      </c>
      <c r="K36" s="208">
        <f t="shared" si="14"/>
        <v>2</v>
      </c>
      <c r="L36" s="208">
        <f t="shared" si="14"/>
        <v>2</v>
      </c>
      <c r="M36" s="208">
        <f t="shared" si="14"/>
        <v>2</v>
      </c>
      <c r="N36" s="208">
        <f t="shared" si="14"/>
        <v>2</v>
      </c>
      <c r="O36" s="208">
        <f t="shared" si="14"/>
        <v>2</v>
      </c>
      <c r="P36" s="208">
        <f t="shared" si="14"/>
        <v>2</v>
      </c>
      <c r="Q36" s="208">
        <f t="shared" si="14"/>
        <v>2</v>
      </c>
      <c r="R36" s="208">
        <f t="shared" si="14"/>
        <v>2</v>
      </c>
      <c r="S36" s="208">
        <f t="shared" si="14"/>
        <v>2</v>
      </c>
      <c r="T36" s="208">
        <f t="shared" si="14"/>
        <v>2</v>
      </c>
      <c r="U36" s="320">
        <f t="shared" si="14"/>
        <v>2</v>
      </c>
      <c r="V36" s="94">
        <v>0</v>
      </c>
      <c r="W36" s="375">
        <v>0</v>
      </c>
      <c r="X36" s="96">
        <v>0</v>
      </c>
      <c r="Y36" s="317">
        <f t="shared" ref="Y36:AU37" si="15">Y38+Y40</f>
        <v>12</v>
      </c>
      <c r="Z36" s="208">
        <f t="shared" si="15"/>
        <v>9</v>
      </c>
      <c r="AA36" s="208">
        <f t="shared" si="15"/>
        <v>11</v>
      </c>
      <c r="AB36" s="208">
        <f t="shared" si="15"/>
        <v>9</v>
      </c>
      <c r="AC36" s="208">
        <f t="shared" si="15"/>
        <v>10</v>
      </c>
      <c r="AD36" s="208">
        <f t="shared" si="15"/>
        <v>9</v>
      </c>
      <c r="AE36" s="208">
        <f t="shared" si="15"/>
        <v>10</v>
      </c>
      <c r="AF36" s="208">
        <f t="shared" si="15"/>
        <v>9</v>
      </c>
      <c r="AG36" s="208">
        <f t="shared" si="15"/>
        <v>9</v>
      </c>
      <c r="AH36" s="208">
        <f t="shared" si="15"/>
        <v>9</v>
      </c>
      <c r="AI36" s="208">
        <f t="shared" si="15"/>
        <v>9</v>
      </c>
      <c r="AJ36" s="208">
        <f t="shared" si="15"/>
        <v>9</v>
      </c>
      <c r="AK36" s="208">
        <f t="shared" si="15"/>
        <v>9</v>
      </c>
      <c r="AL36" s="208">
        <f t="shared" si="15"/>
        <v>9</v>
      </c>
      <c r="AM36" s="208">
        <f t="shared" si="15"/>
        <v>9</v>
      </c>
      <c r="AN36" s="208">
        <f t="shared" si="15"/>
        <v>8</v>
      </c>
      <c r="AO36" s="208">
        <f t="shared" si="15"/>
        <v>9</v>
      </c>
      <c r="AP36" s="320">
        <f t="shared" si="15"/>
        <v>9</v>
      </c>
      <c r="AQ36" s="431">
        <f t="shared" si="15"/>
        <v>0</v>
      </c>
      <c r="AR36" s="389">
        <f t="shared" si="15"/>
        <v>0</v>
      </c>
      <c r="AS36" s="389">
        <f t="shared" si="15"/>
        <v>0</v>
      </c>
      <c r="AT36" s="389">
        <f t="shared" si="15"/>
        <v>0</v>
      </c>
      <c r="AU36" s="390">
        <f t="shared" si="15"/>
        <v>0</v>
      </c>
      <c r="AV36" s="102">
        <v>0</v>
      </c>
      <c r="AW36" s="95">
        <v>0</v>
      </c>
      <c r="AX36" s="103">
        <v>0</v>
      </c>
      <c r="AY36" s="103">
        <v>0</v>
      </c>
      <c r="AZ36" s="103">
        <v>0</v>
      </c>
      <c r="BA36" s="103">
        <v>0</v>
      </c>
      <c r="BB36" s="103">
        <v>0</v>
      </c>
      <c r="BC36" s="103">
        <v>0</v>
      </c>
      <c r="BD36" s="103">
        <v>0</v>
      </c>
      <c r="BE36" s="96">
        <v>0</v>
      </c>
      <c r="BF36" s="432">
        <f t="shared" si="4"/>
        <v>200</v>
      </c>
    </row>
    <row r="37" spans="1:58" ht="24.75" customHeight="1" x14ac:dyDescent="0.25">
      <c r="A37" s="828"/>
      <c r="B37" s="825"/>
      <c r="C37" s="826"/>
      <c r="D37" s="192" t="s">
        <v>165</v>
      </c>
      <c r="E37" s="193"/>
      <c r="F37" s="34">
        <f>F39+F41</f>
        <v>1</v>
      </c>
      <c r="G37" s="34">
        <f t="shared" si="14"/>
        <v>1</v>
      </c>
      <c r="H37" s="34">
        <f t="shared" si="14"/>
        <v>1</v>
      </c>
      <c r="I37" s="34">
        <f t="shared" si="14"/>
        <v>1</v>
      </c>
      <c r="J37" s="34">
        <f t="shared" si="14"/>
        <v>1</v>
      </c>
      <c r="K37" s="34">
        <f t="shared" si="14"/>
        <v>1</v>
      </c>
      <c r="L37" s="34">
        <f t="shared" si="14"/>
        <v>1</v>
      </c>
      <c r="M37" s="34">
        <f t="shared" si="14"/>
        <v>1</v>
      </c>
      <c r="N37" s="34">
        <f t="shared" si="14"/>
        <v>1</v>
      </c>
      <c r="O37" s="34">
        <f t="shared" si="14"/>
        <v>1</v>
      </c>
      <c r="P37" s="34">
        <f t="shared" si="14"/>
        <v>1</v>
      </c>
      <c r="Q37" s="34">
        <f t="shared" si="14"/>
        <v>1</v>
      </c>
      <c r="R37" s="34">
        <f t="shared" si="14"/>
        <v>1</v>
      </c>
      <c r="S37" s="34">
        <f t="shared" si="14"/>
        <v>1</v>
      </c>
      <c r="T37" s="34">
        <f t="shared" si="14"/>
        <v>1</v>
      </c>
      <c r="U37" s="44">
        <f t="shared" si="14"/>
        <v>1</v>
      </c>
      <c r="V37" s="94">
        <v>0</v>
      </c>
      <c r="W37" s="375">
        <v>0</v>
      </c>
      <c r="X37" s="96">
        <v>0</v>
      </c>
      <c r="Y37" s="38">
        <f t="shared" si="15"/>
        <v>5</v>
      </c>
      <c r="Z37" s="34">
        <f t="shared" si="15"/>
        <v>4</v>
      </c>
      <c r="AA37" s="34">
        <f t="shared" si="15"/>
        <v>5</v>
      </c>
      <c r="AB37" s="34">
        <f t="shared" si="15"/>
        <v>5</v>
      </c>
      <c r="AC37" s="34">
        <f t="shared" si="15"/>
        <v>5</v>
      </c>
      <c r="AD37" s="34">
        <f t="shared" si="15"/>
        <v>4</v>
      </c>
      <c r="AE37" s="34">
        <f t="shared" si="15"/>
        <v>5</v>
      </c>
      <c r="AF37" s="34">
        <f t="shared" si="15"/>
        <v>5</v>
      </c>
      <c r="AG37" s="34">
        <f t="shared" si="15"/>
        <v>4</v>
      </c>
      <c r="AH37" s="34">
        <f t="shared" si="15"/>
        <v>4</v>
      </c>
      <c r="AI37" s="34">
        <f t="shared" si="15"/>
        <v>4</v>
      </c>
      <c r="AJ37" s="34">
        <f t="shared" si="15"/>
        <v>5</v>
      </c>
      <c r="AK37" s="34">
        <f t="shared" si="15"/>
        <v>5</v>
      </c>
      <c r="AL37" s="34">
        <f t="shared" si="15"/>
        <v>5</v>
      </c>
      <c r="AM37" s="34">
        <f t="shared" si="15"/>
        <v>4</v>
      </c>
      <c r="AN37" s="34">
        <f t="shared" si="15"/>
        <v>5</v>
      </c>
      <c r="AO37" s="34">
        <f t="shared" si="15"/>
        <v>4</v>
      </c>
      <c r="AP37" s="44">
        <f t="shared" si="15"/>
        <v>6</v>
      </c>
      <c r="AQ37" s="108">
        <v>0</v>
      </c>
      <c r="AR37" s="100">
        <v>0</v>
      </c>
      <c r="AS37" s="100">
        <v>0</v>
      </c>
      <c r="AT37" s="100">
        <v>0</v>
      </c>
      <c r="AU37" s="101">
        <v>0</v>
      </c>
      <c r="AV37" s="102">
        <v>0</v>
      </c>
      <c r="AW37" s="95">
        <v>0</v>
      </c>
      <c r="AX37" s="103">
        <v>0</v>
      </c>
      <c r="AY37" s="103">
        <v>0</v>
      </c>
      <c r="AZ37" s="103">
        <v>0</v>
      </c>
      <c r="BA37" s="103">
        <v>0</v>
      </c>
      <c r="BB37" s="103">
        <v>0</v>
      </c>
      <c r="BC37" s="103">
        <v>0</v>
      </c>
      <c r="BD37" s="103">
        <v>0</v>
      </c>
      <c r="BE37" s="96">
        <v>0</v>
      </c>
      <c r="BF37" s="111">
        <f t="shared" si="4"/>
        <v>100</v>
      </c>
    </row>
    <row r="38" spans="1:58" x14ac:dyDescent="0.25">
      <c r="A38" s="828"/>
      <c r="B38" s="805" t="s">
        <v>192</v>
      </c>
      <c r="C38" s="817" t="s">
        <v>193</v>
      </c>
      <c r="D38" s="192" t="s">
        <v>164</v>
      </c>
      <c r="E38" s="193"/>
      <c r="F38" s="91">
        <v>2</v>
      </c>
      <c r="G38" s="91">
        <v>2</v>
      </c>
      <c r="H38" s="91">
        <v>2</v>
      </c>
      <c r="I38" s="91">
        <v>2</v>
      </c>
      <c r="J38" s="91">
        <v>2</v>
      </c>
      <c r="K38" s="91">
        <v>2</v>
      </c>
      <c r="L38" s="91">
        <v>2</v>
      </c>
      <c r="M38" s="91">
        <v>2</v>
      </c>
      <c r="N38" s="91">
        <v>2</v>
      </c>
      <c r="O38" s="91">
        <v>2</v>
      </c>
      <c r="P38" s="91">
        <v>2</v>
      </c>
      <c r="Q38" s="91">
        <v>2</v>
      </c>
      <c r="R38" s="91">
        <v>2</v>
      </c>
      <c r="S38" s="91">
        <v>2</v>
      </c>
      <c r="T38" s="91">
        <v>2</v>
      </c>
      <c r="U38" s="98">
        <v>2</v>
      </c>
      <c r="V38" s="94">
        <v>0</v>
      </c>
      <c r="W38" s="375">
        <v>0</v>
      </c>
      <c r="X38" s="96">
        <v>0</v>
      </c>
      <c r="Y38" s="97">
        <v>4</v>
      </c>
      <c r="Z38" s="109">
        <v>4</v>
      </c>
      <c r="AA38" s="109">
        <v>4</v>
      </c>
      <c r="AB38" s="109">
        <v>4</v>
      </c>
      <c r="AC38" s="109">
        <v>4</v>
      </c>
      <c r="AD38" s="109">
        <v>4</v>
      </c>
      <c r="AE38" s="109">
        <v>4</v>
      </c>
      <c r="AF38" s="109">
        <v>4</v>
      </c>
      <c r="AG38" s="109">
        <v>4</v>
      </c>
      <c r="AH38" s="109">
        <v>4</v>
      </c>
      <c r="AI38" s="109">
        <v>4</v>
      </c>
      <c r="AJ38" s="109">
        <v>4</v>
      </c>
      <c r="AK38" s="109">
        <v>4</v>
      </c>
      <c r="AL38" s="109">
        <v>4</v>
      </c>
      <c r="AM38" s="109">
        <v>3</v>
      </c>
      <c r="AN38" s="109">
        <v>3</v>
      </c>
      <c r="AO38" s="109">
        <v>3</v>
      </c>
      <c r="AP38" s="110">
        <v>3</v>
      </c>
      <c r="AQ38" s="99">
        <v>0</v>
      </c>
      <c r="AR38" s="100">
        <v>0</v>
      </c>
      <c r="AS38" s="100">
        <v>0</v>
      </c>
      <c r="AT38" s="100">
        <v>0</v>
      </c>
      <c r="AU38" s="101">
        <v>0</v>
      </c>
      <c r="AV38" s="102">
        <v>0</v>
      </c>
      <c r="AW38" s="95">
        <v>0</v>
      </c>
      <c r="AX38" s="103">
        <v>0</v>
      </c>
      <c r="AY38" s="103">
        <v>0</v>
      </c>
      <c r="AZ38" s="103">
        <v>0</v>
      </c>
      <c r="BA38" s="103">
        <v>0</v>
      </c>
      <c r="BB38" s="103">
        <v>0</v>
      </c>
      <c r="BC38" s="103">
        <v>0</v>
      </c>
      <c r="BD38" s="103">
        <v>0</v>
      </c>
      <c r="BE38" s="96">
        <v>0</v>
      </c>
      <c r="BF38" s="104">
        <f t="shared" si="4"/>
        <v>100</v>
      </c>
    </row>
    <row r="39" spans="1:58" x14ac:dyDescent="0.25">
      <c r="A39" s="828"/>
      <c r="B39" s="806"/>
      <c r="C39" s="818"/>
      <c r="D39" s="192" t="s">
        <v>165</v>
      </c>
      <c r="E39" s="193"/>
      <c r="F39" s="91">
        <v>1</v>
      </c>
      <c r="G39" s="91">
        <v>1</v>
      </c>
      <c r="H39" s="91">
        <v>1</v>
      </c>
      <c r="I39" s="91">
        <v>1</v>
      </c>
      <c r="J39" s="91">
        <v>1</v>
      </c>
      <c r="K39" s="91">
        <v>1</v>
      </c>
      <c r="L39" s="91">
        <v>1</v>
      </c>
      <c r="M39" s="91">
        <v>1</v>
      </c>
      <c r="N39" s="91">
        <v>1</v>
      </c>
      <c r="O39" s="91">
        <v>1</v>
      </c>
      <c r="P39" s="91">
        <v>1</v>
      </c>
      <c r="Q39" s="91">
        <v>1</v>
      </c>
      <c r="R39" s="91">
        <v>1</v>
      </c>
      <c r="S39" s="91">
        <v>1</v>
      </c>
      <c r="T39" s="91">
        <v>1</v>
      </c>
      <c r="U39" s="98">
        <v>1</v>
      </c>
      <c r="V39" s="94">
        <v>0</v>
      </c>
      <c r="W39" s="375">
        <v>0</v>
      </c>
      <c r="X39" s="96">
        <v>0</v>
      </c>
      <c r="Y39" s="97">
        <v>2</v>
      </c>
      <c r="Z39" s="109">
        <v>2</v>
      </c>
      <c r="AA39" s="109">
        <v>2</v>
      </c>
      <c r="AB39" s="109">
        <v>2</v>
      </c>
      <c r="AC39" s="109">
        <v>2</v>
      </c>
      <c r="AD39" s="109">
        <v>2</v>
      </c>
      <c r="AE39" s="109">
        <v>2</v>
      </c>
      <c r="AF39" s="109">
        <v>2</v>
      </c>
      <c r="AG39" s="109">
        <v>2</v>
      </c>
      <c r="AH39" s="109">
        <v>2</v>
      </c>
      <c r="AI39" s="109">
        <v>2</v>
      </c>
      <c r="AJ39" s="109">
        <v>2</v>
      </c>
      <c r="AK39" s="109">
        <v>2</v>
      </c>
      <c r="AL39" s="109">
        <v>2</v>
      </c>
      <c r="AM39" s="109">
        <v>1</v>
      </c>
      <c r="AN39" s="109">
        <v>2</v>
      </c>
      <c r="AO39" s="109">
        <v>1</v>
      </c>
      <c r="AP39" s="110">
        <v>2</v>
      </c>
      <c r="AQ39" s="99">
        <v>0</v>
      </c>
      <c r="AR39" s="100">
        <v>0</v>
      </c>
      <c r="AS39" s="100">
        <v>0</v>
      </c>
      <c r="AT39" s="100">
        <v>0</v>
      </c>
      <c r="AU39" s="101">
        <v>0</v>
      </c>
      <c r="AV39" s="102">
        <v>0</v>
      </c>
      <c r="AW39" s="95">
        <v>0</v>
      </c>
      <c r="AX39" s="103">
        <v>0</v>
      </c>
      <c r="AY39" s="103">
        <v>0</v>
      </c>
      <c r="AZ39" s="103">
        <v>0</v>
      </c>
      <c r="BA39" s="103">
        <v>0</v>
      </c>
      <c r="BB39" s="103">
        <v>0</v>
      </c>
      <c r="BC39" s="103">
        <v>0</v>
      </c>
      <c r="BD39" s="103">
        <v>0</v>
      </c>
      <c r="BE39" s="96">
        <v>0</v>
      </c>
      <c r="BF39" s="104">
        <f t="shared" si="4"/>
        <v>50</v>
      </c>
    </row>
    <row r="40" spans="1:58" x14ac:dyDescent="0.25">
      <c r="A40" s="828"/>
      <c r="B40" s="805" t="s">
        <v>69</v>
      </c>
      <c r="C40" s="807" t="s">
        <v>194</v>
      </c>
      <c r="D40" s="406" t="s">
        <v>164</v>
      </c>
      <c r="E40" s="97"/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09">
        <v>0</v>
      </c>
      <c r="P40" s="109">
        <v>0</v>
      </c>
      <c r="Q40" s="109">
        <v>0</v>
      </c>
      <c r="R40" s="109">
        <v>0</v>
      </c>
      <c r="S40" s="109">
        <v>0</v>
      </c>
      <c r="T40" s="109">
        <v>0</v>
      </c>
      <c r="U40" s="110">
        <v>0</v>
      </c>
      <c r="V40" s="94">
        <v>0</v>
      </c>
      <c r="W40" s="375">
        <v>0</v>
      </c>
      <c r="X40" s="96">
        <v>0</v>
      </c>
      <c r="Y40" s="97">
        <v>8</v>
      </c>
      <c r="Z40" s="109">
        <v>5</v>
      </c>
      <c r="AA40" s="109">
        <v>7</v>
      </c>
      <c r="AB40" s="109">
        <v>5</v>
      </c>
      <c r="AC40" s="109">
        <v>6</v>
      </c>
      <c r="AD40" s="109">
        <v>5</v>
      </c>
      <c r="AE40" s="109">
        <v>6</v>
      </c>
      <c r="AF40" s="109">
        <v>5</v>
      </c>
      <c r="AG40" s="109">
        <v>5</v>
      </c>
      <c r="AH40" s="109">
        <v>5</v>
      </c>
      <c r="AI40" s="109">
        <v>5</v>
      </c>
      <c r="AJ40" s="109">
        <v>5</v>
      </c>
      <c r="AK40" s="109">
        <v>5</v>
      </c>
      <c r="AL40" s="109">
        <v>5</v>
      </c>
      <c r="AM40" s="109">
        <v>6</v>
      </c>
      <c r="AN40" s="109">
        <v>5</v>
      </c>
      <c r="AO40" s="91">
        <v>6</v>
      </c>
      <c r="AP40" s="98">
        <v>6</v>
      </c>
      <c r="AQ40" s="99">
        <v>0</v>
      </c>
      <c r="AR40" s="100">
        <v>0</v>
      </c>
      <c r="AS40" s="100">
        <v>0</v>
      </c>
      <c r="AT40" s="100">
        <v>0</v>
      </c>
      <c r="AU40" s="101">
        <v>0</v>
      </c>
      <c r="AV40" s="102">
        <v>0</v>
      </c>
      <c r="AW40" s="95">
        <v>0</v>
      </c>
      <c r="AX40" s="103">
        <v>0</v>
      </c>
      <c r="AY40" s="103">
        <v>0</v>
      </c>
      <c r="AZ40" s="103">
        <v>0</v>
      </c>
      <c r="BA40" s="103">
        <v>0</v>
      </c>
      <c r="BB40" s="103">
        <v>0</v>
      </c>
      <c r="BC40" s="103">
        <v>0</v>
      </c>
      <c r="BD40" s="103">
        <v>0</v>
      </c>
      <c r="BE40" s="96">
        <v>0</v>
      </c>
      <c r="BF40" s="104">
        <f t="shared" si="4"/>
        <v>100</v>
      </c>
    </row>
    <row r="41" spans="1:58" x14ac:dyDescent="0.25">
      <c r="A41" s="828"/>
      <c r="B41" s="806"/>
      <c r="C41" s="808"/>
      <c r="D41" s="406" t="s">
        <v>165</v>
      </c>
      <c r="E41" s="97"/>
      <c r="F41" s="109">
        <v>0</v>
      </c>
      <c r="G41" s="109">
        <v>0</v>
      </c>
      <c r="H41" s="109">
        <v>0</v>
      </c>
      <c r="I41" s="109">
        <v>0</v>
      </c>
      <c r="J41" s="109">
        <v>0</v>
      </c>
      <c r="K41" s="109">
        <v>0</v>
      </c>
      <c r="L41" s="109">
        <v>0</v>
      </c>
      <c r="M41" s="109">
        <v>0</v>
      </c>
      <c r="N41" s="109">
        <v>0</v>
      </c>
      <c r="O41" s="109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10">
        <v>0</v>
      </c>
      <c r="V41" s="94">
        <v>0</v>
      </c>
      <c r="W41" s="375">
        <v>0</v>
      </c>
      <c r="X41" s="96">
        <v>0</v>
      </c>
      <c r="Y41" s="97">
        <v>3</v>
      </c>
      <c r="Z41" s="91">
        <v>2</v>
      </c>
      <c r="AA41" s="91">
        <v>3</v>
      </c>
      <c r="AB41" s="91">
        <v>3</v>
      </c>
      <c r="AC41" s="91">
        <v>3</v>
      </c>
      <c r="AD41" s="91">
        <v>2</v>
      </c>
      <c r="AE41" s="91">
        <v>3</v>
      </c>
      <c r="AF41" s="91">
        <v>3</v>
      </c>
      <c r="AG41" s="91">
        <v>2</v>
      </c>
      <c r="AH41" s="91">
        <v>2</v>
      </c>
      <c r="AI41" s="91">
        <v>2</v>
      </c>
      <c r="AJ41" s="91">
        <v>3</v>
      </c>
      <c r="AK41" s="91">
        <v>3</v>
      </c>
      <c r="AL41" s="91">
        <v>3</v>
      </c>
      <c r="AM41" s="91">
        <v>3</v>
      </c>
      <c r="AN41" s="91">
        <v>3</v>
      </c>
      <c r="AO41" s="91">
        <v>3</v>
      </c>
      <c r="AP41" s="98">
        <v>4</v>
      </c>
      <c r="AQ41" s="99">
        <v>0</v>
      </c>
      <c r="AR41" s="100">
        <v>0</v>
      </c>
      <c r="AS41" s="100">
        <v>0</v>
      </c>
      <c r="AT41" s="100">
        <v>0</v>
      </c>
      <c r="AU41" s="101">
        <v>0</v>
      </c>
      <c r="AV41" s="102">
        <v>0</v>
      </c>
      <c r="AW41" s="95">
        <v>0</v>
      </c>
      <c r="AX41" s="103">
        <v>0</v>
      </c>
      <c r="AY41" s="103">
        <v>0</v>
      </c>
      <c r="AZ41" s="103">
        <v>0</v>
      </c>
      <c r="BA41" s="103">
        <v>0</v>
      </c>
      <c r="BB41" s="103">
        <v>0</v>
      </c>
      <c r="BC41" s="103">
        <v>0</v>
      </c>
      <c r="BD41" s="103">
        <v>0</v>
      </c>
      <c r="BE41" s="96">
        <v>0</v>
      </c>
      <c r="BF41" s="104">
        <f t="shared" si="4"/>
        <v>50</v>
      </c>
    </row>
    <row r="42" spans="1:58" x14ac:dyDescent="0.25">
      <c r="A42" s="828"/>
      <c r="B42" s="805" t="s">
        <v>82</v>
      </c>
      <c r="C42" s="807" t="s">
        <v>195</v>
      </c>
      <c r="D42" s="192" t="s">
        <v>164</v>
      </c>
      <c r="E42" s="193"/>
      <c r="F42" s="92">
        <f t="shared" ref="F42:U42" si="16">SUM(F44)</f>
        <v>5</v>
      </c>
      <c r="G42" s="92">
        <f t="shared" si="16"/>
        <v>5</v>
      </c>
      <c r="H42" s="92">
        <f t="shared" si="16"/>
        <v>6</v>
      </c>
      <c r="I42" s="92">
        <f t="shared" si="16"/>
        <v>5</v>
      </c>
      <c r="J42" s="92">
        <f t="shared" si="16"/>
        <v>5</v>
      </c>
      <c r="K42" s="92">
        <f t="shared" si="16"/>
        <v>5</v>
      </c>
      <c r="L42" s="92">
        <f t="shared" si="16"/>
        <v>5</v>
      </c>
      <c r="M42" s="92">
        <f t="shared" si="16"/>
        <v>4</v>
      </c>
      <c r="N42" s="92">
        <f t="shared" si="16"/>
        <v>5</v>
      </c>
      <c r="O42" s="105">
        <f t="shared" si="16"/>
        <v>5</v>
      </c>
      <c r="P42" s="105">
        <f t="shared" si="16"/>
        <v>5</v>
      </c>
      <c r="Q42" s="105">
        <f t="shared" si="16"/>
        <v>5</v>
      </c>
      <c r="R42" s="105">
        <f t="shared" si="16"/>
        <v>5</v>
      </c>
      <c r="S42" s="105">
        <f t="shared" si="16"/>
        <v>5</v>
      </c>
      <c r="T42" s="105">
        <f t="shared" si="16"/>
        <v>4</v>
      </c>
      <c r="U42" s="106">
        <f t="shared" si="16"/>
        <v>6</v>
      </c>
      <c r="V42" s="94">
        <v>0</v>
      </c>
      <c r="W42" s="375">
        <v>0</v>
      </c>
      <c r="X42" s="96">
        <v>0</v>
      </c>
      <c r="Y42" s="38">
        <f t="shared" ref="Y42:AU42" si="17">SUM(Y44)</f>
        <v>4</v>
      </c>
      <c r="Z42" s="34">
        <f t="shared" si="17"/>
        <v>4</v>
      </c>
      <c r="AA42" s="34">
        <f t="shared" si="17"/>
        <v>4</v>
      </c>
      <c r="AB42" s="34">
        <f t="shared" si="17"/>
        <v>4</v>
      </c>
      <c r="AC42" s="34">
        <f t="shared" si="17"/>
        <v>4</v>
      </c>
      <c r="AD42" s="34">
        <f t="shared" si="17"/>
        <v>4</v>
      </c>
      <c r="AE42" s="34">
        <f t="shared" si="17"/>
        <v>4</v>
      </c>
      <c r="AF42" s="34">
        <f t="shared" si="17"/>
        <v>4</v>
      </c>
      <c r="AG42" s="34">
        <f t="shared" si="17"/>
        <v>4</v>
      </c>
      <c r="AH42" s="34">
        <f t="shared" si="17"/>
        <v>4</v>
      </c>
      <c r="AI42" s="34">
        <f t="shared" si="17"/>
        <v>4</v>
      </c>
      <c r="AJ42" s="34">
        <f t="shared" si="17"/>
        <v>4</v>
      </c>
      <c r="AK42" s="34">
        <f t="shared" si="17"/>
        <v>4</v>
      </c>
      <c r="AL42" s="34">
        <f t="shared" si="17"/>
        <v>4</v>
      </c>
      <c r="AM42" s="34">
        <f t="shared" si="17"/>
        <v>4</v>
      </c>
      <c r="AN42" s="34">
        <f t="shared" si="17"/>
        <v>4</v>
      </c>
      <c r="AO42" s="34">
        <f t="shared" si="17"/>
        <v>4</v>
      </c>
      <c r="AP42" s="44">
        <f t="shared" si="17"/>
        <v>4</v>
      </c>
      <c r="AQ42" s="112">
        <f t="shared" si="17"/>
        <v>0</v>
      </c>
      <c r="AR42" s="113">
        <f t="shared" si="17"/>
        <v>0</v>
      </c>
      <c r="AS42" s="113">
        <f t="shared" si="17"/>
        <v>0</v>
      </c>
      <c r="AT42" s="113">
        <f t="shared" si="17"/>
        <v>0</v>
      </c>
      <c r="AU42" s="114">
        <f t="shared" si="17"/>
        <v>0</v>
      </c>
      <c r="AV42" s="102">
        <v>0</v>
      </c>
      <c r="AW42" s="95">
        <v>0</v>
      </c>
      <c r="AX42" s="103">
        <v>0</v>
      </c>
      <c r="AY42" s="103">
        <v>0</v>
      </c>
      <c r="AZ42" s="103">
        <v>0</v>
      </c>
      <c r="BA42" s="103">
        <v>0</v>
      </c>
      <c r="BB42" s="103">
        <v>0</v>
      </c>
      <c r="BC42" s="103">
        <v>0</v>
      </c>
      <c r="BD42" s="103">
        <v>0</v>
      </c>
      <c r="BE42" s="96">
        <v>0</v>
      </c>
      <c r="BF42" s="111">
        <f t="shared" si="4"/>
        <v>152</v>
      </c>
    </row>
    <row r="43" spans="1:58" ht="48.75" customHeight="1" x14ac:dyDescent="0.25">
      <c r="A43" s="828"/>
      <c r="B43" s="815"/>
      <c r="C43" s="816"/>
      <c r="D43" s="192" t="s">
        <v>165</v>
      </c>
      <c r="E43" s="193"/>
      <c r="F43" s="92">
        <f>F45</f>
        <v>2</v>
      </c>
      <c r="G43" s="92">
        <f t="shared" ref="G43:U43" si="18">G45</f>
        <v>3</v>
      </c>
      <c r="H43" s="92">
        <f t="shared" si="18"/>
        <v>2</v>
      </c>
      <c r="I43" s="92">
        <f t="shared" si="18"/>
        <v>3</v>
      </c>
      <c r="J43" s="92">
        <f t="shared" si="18"/>
        <v>2</v>
      </c>
      <c r="K43" s="92">
        <f t="shared" si="18"/>
        <v>3</v>
      </c>
      <c r="L43" s="92">
        <f t="shared" si="18"/>
        <v>2</v>
      </c>
      <c r="M43" s="92">
        <f t="shared" si="18"/>
        <v>3</v>
      </c>
      <c r="N43" s="92">
        <f t="shared" si="18"/>
        <v>2</v>
      </c>
      <c r="O43" s="92">
        <f t="shared" si="18"/>
        <v>3</v>
      </c>
      <c r="P43" s="92">
        <f t="shared" si="18"/>
        <v>2</v>
      </c>
      <c r="Q43" s="92">
        <f t="shared" si="18"/>
        <v>3</v>
      </c>
      <c r="R43" s="92">
        <f t="shared" si="18"/>
        <v>2</v>
      </c>
      <c r="S43" s="92">
        <f t="shared" si="18"/>
        <v>3</v>
      </c>
      <c r="T43" s="92">
        <f t="shared" si="18"/>
        <v>2</v>
      </c>
      <c r="U43" s="93">
        <f t="shared" si="18"/>
        <v>3</v>
      </c>
      <c r="V43" s="94">
        <v>0</v>
      </c>
      <c r="W43" s="375">
        <v>0</v>
      </c>
      <c r="X43" s="96">
        <v>0</v>
      </c>
      <c r="Y43" s="90">
        <f t="shared" ref="Y43:AP43" si="19">Y45</f>
        <v>2</v>
      </c>
      <c r="Z43" s="92">
        <f t="shared" si="19"/>
        <v>2</v>
      </c>
      <c r="AA43" s="92">
        <f t="shared" si="19"/>
        <v>2</v>
      </c>
      <c r="AB43" s="92">
        <f t="shared" si="19"/>
        <v>2</v>
      </c>
      <c r="AC43" s="92">
        <f t="shared" si="19"/>
        <v>2</v>
      </c>
      <c r="AD43" s="92">
        <f t="shared" si="19"/>
        <v>2</v>
      </c>
      <c r="AE43" s="92">
        <f t="shared" si="19"/>
        <v>2</v>
      </c>
      <c r="AF43" s="92">
        <f t="shared" si="19"/>
        <v>2</v>
      </c>
      <c r="AG43" s="92">
        <f t="shared" si="19"/>
        <v>2</v>
      </c>
      <c r="AH43" s="92">
        <f t="shared" si="19"/>
        <v>2</v>
      </c>
      <c r="AI43" s="92">
        <f t="shared" si="19"/>
        <v>2</v>
      </c>
      <c r="AJ43" s="92">
        <f t="shared" si="19"/>
        <v>2</v>
      </c>
      <c r="AK43" s="92">
        <f t="shared" si="19"/>
        <v>2</v>
      </c>
      <c r="AL43" s="92">
        <f t="shared" si="19"/>
        <v>2</v>
      </c>
      <c r="AM43" s="92">
        <f t="shared" si="19"/>
        <v>2</v>
      </c>
      <c r="AN43" s="92">
        <f t="shared" si="19"/>
        <v>2</v>
      </c>
      <c r="AO43" s="92">
        <f t="shared" si="19"/>
        <v>2</v>
      </c>
      <c r="AP43" s="93">
        <f t="shared" si="19"/>
        <v>2</v>
      </c>
      <c r="AQ43" s="108">
        <v>0</v>
      </c>
      <c r="AR43" s="100">
        <v>0</v>
      </c>
      <c r="AS43" s="100">
        <v>0</v>
      </c>
      <c r="AT43" s="100">
        <v>0</v>
      </c>
      <c r="AU43" s="101">
        <v>0</v>
      </c>
      <c r="AV43" s="102">
        <v>0</v>
      </c>
      <c r="AW43" s="95">
        <v>0</v>
      </c>
      <c r="AX43" s="103">
        <v>0</v>
      </c>
      <c r="AY43" s="103">
        <v>0</v>
      </c>
      <c r="AZ43" s="103">
        <v>0</v>
      </c>
      <c r="BA43" s="103">
        <v>0</v>
      </c>
      <c r="BB43" s="103">
        <v>0</v>
      </c>
      <c r="BC43" s="103">
        <v>0</v>
      </c>
      <c r="BD43" s="103">
        <v>0</v>
      </c>
      <c r="BE43" s="96">
        <v>0</v>
      </c>
      <c r="BF43" s="111">
        <f t="shared" si="4"/>
        <v>76</v>
      </c>
    </row>
    <row r="44" spans="1:58" x14ac:dyDescent="0.25">
      <c r="A44" s="828"/>
      <c r="B44" s="805" t="s">
        <v>196</v>
      </c>
      <c r="C44" s="807" t="s">
        <v>85</v>
      </c>
      <c r="D44" s="192" t="s">
        <v>164</v>
      </c>
      <c r="E44" s="90"/>
      <c r="F44" s="92">
        <v>5</v>
      </c>
      <c r="G44" s="92">
        <v>5</v>
      </c>
      <c r="H44" s="92">
        <v>6</v>
      </c>
      <c r="I44" s="92">
        <v>5</v>
      </c>
      <c r="J44" s="92">
        <v>5</v>
      </c>
      <c r="K44" s="92">
        <v>5</v>
      </c>
      <c r="L44" s="92">
        <v>5</v>
      </c>
      <c r="M44" s="92">
        <v>4</v>
      </c>
      <c r="N44" s="92">
        <v>5</v>
      </c>
      <c r="O44" s="92">
        <v>5</v>
      </c>
      <c r="P44" s="92">
        <v>5</v>
      </c>
      <c r="Q44" s="92">
        <v>5</v>
      </c>
      <c r="R44" s="92">
        <v>5</v>
      </c>
      <c r="S44" s="92">
        <v>5</v>
      </c>
      <c r="T44" s="92">
        <v>4</v>
      </c>
      <c r="U44" s="93">
        <v>6</v>
      </c>
      <c r="V44" s="94">
        <v>0</v>
      </c>
      <c r="W44" s="375">
        <v>0</v>
      </c>
      <c r="X44" s="96">
        <v>0</v>
      </c>
      <c r="Y44" s="107">
        <v>4</v>
      </c>
      <c r="Z44" s="92">
        <v>4</v>
      </c>
      <c r="AA44" s="92">
        <v>4</v>
      </c>
      <c r="AB44" s="92">
        <v>4</v>
      </c>
      <c r="AC44" s="92">
        <v>4</v>
      </c>
      <c r="AD44" s="92">
        <v>4</v>
      </c>
      <c r="AE44" s="92">
        <v>4</v>
      </c>
      <c r="AF44" s="92">
        <v>4</v>
      </c>
      <c r="AG44" s="92">
        <v>4</v>
      </c>
      <c r="AH44" s="92">
        <v>4</v>
      </c>
      <c r="AI44" s="92">
        <v>4</v>
      </c>
      <c r="AJ44" s="92">
        <v>4</v>
      </c>
      <c r="AK44" s="92">
        <v>4</v>
      </c>
      <c r="AL44" s="92">
        <v>4</v>
      </c>
      <c r="AM44" s="92">
        <v>4</v>
      </c>
      <c r="AN44" s="92">
        <v>4</v>
      </c>
      <c r="AO44" s="92">
        <v>4</v>
      </c>
      <c r="AP44" s="93">
        <v>4</v>
      </c>
      <c r="AQ44" s="112">
        <v>0</v>
      </c>
      <c r="AR44" s="113">
        <v>0</v>
      </c>
      <c r="AS44" s="113">
        <v>0</v>
      </c>
      <c r="AT44" s="113">
        <v>0</v>
      </c>
      <c r="AU44" s="114">
        <v>0</v>
      </c>
      <c r="AV44" s="102">
        <v>0</v>
      </c>
      <c r="AW44" s="95">
        <v>0</v>
      </c>
      <c r="AX44" s="103">
        <v>0</v>
      </c>
      <c r="AY44" s="103">
        <v>0</v>
      </c>
      <c r="AZ44" s="103">
        <v>0</v>
      </c>
      <c r="BA44" s="103">
        <v>0</v>
      </c>
      <c r="BB44" s="103">
        <v>0</v>
      </c>
      <c r="BC44" s="103">
        <v>0</v>
      </c>
      <c r="BD44" s="103">
        <v>0</v>
      </c>
      <c r="BE44" s="96">
        <v>0</v>
      </c>
      <c r="BF44" s="104">
        <f t="shared" si="4"/>
        <v>152</v>
      </c>
    </row>
    <row r="45" spans="1:58" x14ac:dyDescent="0.25">
      <c r="A45" s="828"/>
      <c r="B45" s="806"/>
      <c r="C45" s="808"/>
      <c r="D45" s="192" t="s">
        <v>165</v>
      </c>
      <c r="E45" s="90"/>
      <c r="F45" s="92">
        <v>2</v>
      </c>
      <c r="G45" s="92">
        <v>3</v>
      </c>
      <c r="H45" s="92">
        <v>2</v>
      </c>
      <c r="I45" s="92">
        <v>3</v>
      </c>
      <c r="J45" s="92">
        <v>2</v>
      </c>
      <c r="K45" s="92">
        <v>3</v>
      </c>
      <c r="L45" s="92">
        <v>2</v>
      </c>
      <c r="M45" s="92">
        <v>3</v>
      </c>
      <c r="N45" s="92">
        <v>2</v>
      </c>
      <c r="O45" s="105">
        <v>3</v>
      </c>
      <c r="P45" s="105">
        <v>2</v>
      </c>
      <c r="Q45" s="105">
        <v>3</v>
      </c>
      <c r="R45" s="105">
        <v>2</v>
      </c>
      <c r="S45" s="105">
        <v>3</v>
      </c>
      <c r="T45" s="105">
        <v>2</v>
      </c>
      <c r="U45" s="106">
        <v>3</v>
      </c>
      <c r="V45" s="94">
        <v>0</v>
      </c>
      <c r="W45" s="375">
        <v>0</v>
      </c>
      <c r="X45" s="96">
        <v>0</v>
      </c>
      <c r="Y45" s="107">
        <v>2</v>
      </c>
      <c r="Z45" s="105">
        <v>2</v>
      </c>
      <c r="AA45" s="105">
        <v>2</v>
      </c>
      <c r="AB45" s="105">
        <v>2</v>
      </c>
      <c r="AC45" s="105">
        <v>2</v>
      </c>
      <c r="AD45" s="105">
        <v>2</v>
      </c>
      <c r="AE45" s="105">
        <v>2</v>
      </c>
      <c r="AF45" s="105">
        <v>2</v>
      </c>
      <c r="AG45" s="105">
        <v>2</v>
      </c>
      <c r="AH45" s="105">
        <v>2</v>
      </c>
      <c r="AI45" s="105">
        <v>2</v>
      </c>
      <c r="AJ45" s="105">
        <v>2</v>
      </c>
      <c r="AK45" s="105">
        <v>2</v>
      </c>
      <c r="AL45" s="105">
        <v>2</v>
      </c>
      <c r="AM45" s="105">
        <v>2</v>
      </c>
      <c r="AN45" s="105">
        <v>2</v>
      </c>
      <c r="AO45" s="105">
        <v>2</v>
      </c>
      <c r="AP45" s="106">
        <v>2</v>
      </c>
      <c r="AQ45" s="112">
        <v>0</v>
      </c>
      <c r="AR45" s="113">
        <v>0</v>
      </c>
      <c r="AS45" s="113">
        <v>0</v>
      </c>
      <c r="AT45" s="113">
        <v>0</v>
      </c>
      <c r="AU45" s="114">
        <v>0</v>
      </c>
      <c r="AV45" s="102">
        <v>0</v>
      </c>
      <c r="AW45" s="95">
        <v>0</v>
      </c>
      <c r="AX45" s="103">
        <v>0</v>
      </c>
      <c r="AY45" s="103">
        <v>0</v>
      </c>
      <c r="AZ45" s="103">
        <v>0</v>
      </c>
      <c r="BA45" s="103">
        <v>0</v>
      </c>
      <c r="BB45" s="103">
        <v>0</v>
      </c>
      <c r="BC45" s="103">
        <v>0</v>
      </c>
      <c r="BD45" s="103">
        <v>0</v>
      </c>
      <c r="BE45" s="96">
        <v>0</v>
      </c>
      <c r="BF45" s="104">
        <f t="shared" si="4"/>
        <v>76</v>
      </c>
    </row>
    <row r="46" spans="1:58" x14ac:dyDescent="0.25">
      <c r="A46" s="828"/>
      <c r="B46" s="805" t="s">
        <v>88</v>
      </c>
      <c r="C46" s="807" t="s">
        <v>197</v>
      </c>
      <c r="D46" s="192" t="s">
        <v>164</v>
      </c>
      <c r="E46" s="90"/>
      <c r="F46" s="92">
        <f t="shared" ref="F46:U46" si="20">SUM(F48,F50)</f>
        <v>7</v>
      </c>
      <c r="G46" s="92">
        <f t="shared" si="20"/>
        <v>7</v>
      </c>
      <c r="H46" s="92">
        <f t="shared" si="20"/>
        <v>6</v>
      </c>
      <c r="I46" s="92">
        <f t="shared" si="20"/>
        <v>7</v>
      </c>
      <c r="J46" s="92">
        <f t="shared" si="20"/>
        <v>7</v>
      </c>
      <c r="K46" s="92">
        <f t="shared" si="20"/>
        <v>7</v>
      </c>
      <c r="L46" s="92">
        <f t="shared" si="20"/>
        <v>7</v>
      </c>
      <c r="M46" s="92">
        <f t="shared" si="20"/>
        <v>8</v>
      </c>
      <c r="N46" s="92">
        <f t="shared" si="20"/>
        <v>7</v>
      </c>
      <c r="O46" s="105">
        <f t="shared" si="20"/>
        <v>7</v>
      </c>
      <c r="P46" s="105">
        <f t="shared" si="20"/>
        <v>7</v>
      </c>
      <c r="Q46" s="105">
        <f t="shared" si="20"/>
        <v>7</v>
      </c>
      <c r="R46" s="105">
        <f t="shared" si="20"/>
        <v>7</v>
      </c>
      <c r="S46" s="105">
        <f t="shared" si="20"/>
        <v>7</v>
      </c>
      <c r="T46" s="105">
        <f t="shared" si="20"/>
        <v>6</v>
      </c>
      <c r="U46" s="106">
        <f t="shared" si="20"/>
        <v>4</v>
      </c>
      <c r="V46" s="94">
        <v>0</v>
      </c>
      <c r="W46" s="375">
        <v>0</v>
      </c>
      <c r="X46" s="96">
        <v>0</v>
      </c>
      <c r="Y46" s="90">
        <f t="shared" ref="Y46:AU46" si="21">SUM(Y48,Y50)</f>
        <v>3</v>
      </c>
      <c r="Z46" s="92">
        <f t="shared" si="21"/>
        <v>2</v>
      </c>
      <c r="AA46" s="92">
        <f t="shared" si="21"/>
        <v>2</v>
      </c>
      <c r="AB46" s="92">
        <f t="shared" si="21"/>
        <v>2</v>
      </c>
      <c r="AC46" s="92">
        <f t="shared" si="21"/>
        <v>2</v>
      </c>
      <c r="AD46" s="92">
        <f t="shared" si="21"/>
        <v>2</v>
      </c>
      <c r="AE46" s="92">
        <f t="shared" si="21"/>
        <v>2</v>
      </c>
      <c r="AF46" s="92">
        <f t="shared" si="21"/>
        <v>2</v>
      </c>
      <c r="AG46" s="92">
        <f t="shared" si="21"/>
        <v>2</v>
      </c>
      <c r="AH46" s="92">
        <f t="shared" si="21"/>
        <v>2</v>
      </c>
      <c r="AI46" s="92">
        <f t="shared" si="21"/>
        <v>2</v>
      </c>
      <c r="AJ46" s="92">
        <f t="shared" si="21"/>
        <v>2</v>
      </c>
      <c r="AK46" s="92">
        <f t="shared" si="21"/>
        <v>2</v>
      </c>
      <c r="AL46" s="92">
        <f t="shared" si="21"/>
        <v>3</v>
      </c>
      <c r="AM46" s="92">
        <f t="shared" si="21"/>
        <v>3</v>
      </c>
      <c r="AN46" s="92">
        <f t="shared" si="21"/>
        <v>3</v>
      </c>
      <c r="AO46" s="92">
        <f t="shared" si="21"/>
        <v>4</v>
      </c>
      <c r="AP46" s="93">
        <f t="shared" si="21"/>
        <v>4</v>
      </c>
      <c r="AQ46" s="112">
        <f t="shared" si="21"/>
        <v>0</v>
      </c>
      <c r="AR46" s="113">
        <f t="shared" si="21"/>
        <v>0</v>
      </c>
      <c r="AS46" s="113">
        <f t="shared" si="21"/>
        <v>0</v>
      </c>
      <c r="AT46" s="113">
        <f t="shared" si="21"/>
        <v>0</v>
      </c>
      <c r="AU46" s="114">
        <f t="shared" si="21"/>
        <v>0</v>
      </c>
      <c r="AV46" s="102">
        <v>0</v>
      </c>
      <c r="AW46" s="95">
        <v>0</v>
      </c>
      <c r="AX46" s="103">
        <v>0</v>
      </c>
      <c r="AY46" s="103">
        <v>0</v>
      </c>
      <c r="AZ46" s="103">
        <v>0</v>
      </c>
      <c r="BA46" s="103">
        <v>0</v>
      </c>
      <c r="BB46" s="103">
        <v>0</v>
      </c>
      <c r="BC46" s="103">
        <v>0</v>
      </c>
      <c r="BD46" s="103">
        <v>0</v>
      </c>
      <c r="BE46" s="96">
        <v>0</v>
      </c>
      <c r="BF46" s="104">
        <f t="shared" si="4"/>
        <v>152</v>
      </c>
    </row>
    <row r="47" spans="1:58" ht="40.5" customHeight="1" x14ac:dyDescent="0.25">
      <c r="A47" s="828"/>
      <c r="B47" s="815"/>
      <c r="C47" s="816"/>
      <c r="D47" s="192" t="s">
        <v>165</v>
      </c>
      <c r="E47" s="90"/>
      <c r="F47" s="92">
        <f>F49+F51</f>
        <v>4</v>
      </c>
      <c r="G47" s="92">
        <f t="shared" ref="G47:U47" si="22">G49+G51</f>
        <v>3</v>
      </c>
      <c r="H47" s="92">
        <f t="shared" si="22"/>
        <v>4</v>
      </c>
      <c r="I47" s="92">
        <f t="shared" si="22"/>
        <v>3</v>
      </c>
      <c r="J47" s="92">
        <f t="shared" si="22"/>
        <v>4</v>
      </c>
      <c r="K47" s="92">
        <f t="shared" si="22"/>
        <v>3</v>
      </c>
      <c r="L47" s="92">
        <f t="shared" si="22"/>
        <v>4</v>
      </c>
      <c r="M47" s="92">
        <f t="shared" si="22"/>
        <v>3</v>
      </c>
      <c r="N47" s="92">
        <f t="shared" si="22"/>
        <v>4</v>
      </c>
      <c r="O47" s="92">
        <f t="shared" si="22"/>
        <v>3</v>
      </c>
      <c r="P47" s="92">
        <f t="shared" si="22"/>
        <v>4</v>
      </c>
      <c r="Q47" s="92">
        <f t="shared" si="22"/>
        <v>3</v>
      </c>
      <c r="R47" s="92">
        <f t="shared" si="22"/>
        <v>4</v>
      </c>
      <c r="S47" s="92">
        <f t="shared" si="22"/>
        <v>3</v>
      </c>
      <c r="T47" s="92">
        <f t="shared" si="22"/>
        <v>3</v>
      </c>
      <c r="U47" s="93">
        <f t="shared" si="22"/>
        <v>2</v>
      </c>
      <c r="V47" s="94">
        <v>0</v>
      </c>
      <c r="W47" s="375">
        <v>0</v>
      </c>
      <c r="X47" s="96">
        <v>0</v>
      </c>
      <c r="Y47" s="90">
        <f t="shared" ref="Y47:AP47" si="23">Y49+Y51</f>
        <v>2</v>
      </c>
      <c r="Z47" s="92">
        <f t="shared" si="23"/>
        <v>2</v>
      </c>
      <c r="AA47" s="92">
        <f t="shared" si="23"/>
        <v>0</v>
      </c>
      <c r="AB47" s="92">
        <f t="shared" si="23"/>
        <v>1</v>
      </c>
      <c r="AC47" s="92">
        <f t="shared" si="23"/>
        <v>0</v>
      </c>
      <c r="AD47" s="92">
        <f t="shared" si="23"/>
        <v>2</v>
      </c>
      <c r="AE47" s="92">
        <f t="shared" si="23"/>
        <v>0</v>
      </c>
      <c r="AF47" s="92">
        <f t="shared" si="23"/>
        <v>1</v>
      </c>
      <c r="AG47" s="92">
        <f t="shared" si="23"/>
        <v>1</v>
      </c>
      <c r="AH47" s="92">
        <f t="shared" si="23"/>
        <v>2</v>
      </c>
      <c r="AI47" s="92">
        <f t="shared" si="23"/>
        <v>1</v>
      </c>
      <c r="AJ47" s="92">
        <f t="shared" si="23"/>
        <v>1</v>
      </c>
      <c r="AK47" s="92">
        <f t="shared" si="23"/>
        <v>0</v>
      </c>
      <c r="AL47" s="92">
        <f t="shared" si="23"/>
        <v>2</v>
      </c>
      <c r="AM47" s="92">
        <f t="shared" si="23"/>
        <v>1</v>
      </c>
      <c r="AN47" s="92">
        <f t="shared" si="23"/>
        <v>2</v>
      </c>
      <c r="AO47" s="92">
        <f t="shared" si="23"/>
        <v>2</v>
      </c>
      <c r="AP47" s="93">
        <f t="shared" si="23"/>
        <v>2</v>
      </c>
      <c r="AQ47" s="108">
        <v>0</v>
      </c>
      <c r="AR47" s="100">
        <v>0</v>
      </c>
      <c r="AS47" s="100">
        <v>0</v>
      </c>
      <c r="AT47" s="100">
        <v>0</v>
      </c>
      <c r="AU47" s="101">
        <v>0</v>
      </c>
      <c r="AV47" s="102">
        <v>0</v>
      </c>
      <c r="AW47" s="95">
        <v>0</v>
      </c>
      <c r="AX47" s="103">
        <v>0</v>
      </c>
      <c r="AY47" s="103">
        <v>0</v>
      </c>
      <c r="AZ47" s="103">
        <v>0</v>
      </c>
      <c r="BA47" s="103">
        <v>0</v>
      </c>
      <c r="BB47" s="103">
        <v>0</v>
      </c>
      <c r="BC47" s="103">
        <v>0</v>
      </c>
      <c r="BD47" s="103">
        <v>0</v>
      </c>
      <c r="BE47" s="96">
        <v>0</v>
      </c>
      <c r="BF47" s="104">
        <f t="shared" si="4"/>
        <v>76</v>
      </c>
    </row>
    <row r="48" spans="1:58" x14ac:dyDescent="0.25">
      <c r="A48" s="828"/>
      <c r="B48" s="805" t="s">
        <v>90</v>
      </c>
      <c r="C48" s="807" t="s">
        <v>198</v>
      </c>
      <c r="D48" s="192" t="s">
        <v>164</v>
      </c>
      <c r="E48" s="90"/>
      <c r="F48" s="92">
        <v>4</v>
      </c>
      <c r="G48" s="92">
        <v>4</v>
      </c>
      <c r="H48" s="92">
        <v>4</v>
      </c>
      <c r="I48" s="92">
        <v>4</v>
      </c>
      <c r="J48" s="92">
        <v>4</v>
      </c>
      <c r="K48" s="92">
        <v>4</v>
      </c>
      <c r="L48" s="92">
        <v>6</v>
      </c>
      <c r="M48" s="92">
        <v>6</v>
      </c>
      <c r="N48" s="92">
        <v>4</v>
      </c>
      <c r="O48" s="92">
        <v>4</v>
      </c>
      <c r="P48" s="92">
        <v>4</v>
      </c>
      <c r="Q48" s="92">
        <v>4</v>
      </c>
      <c r="R48" s="92">
        <v>6</v>
      </c>
      <c r="S48" s="92">
        <v>4</v>
      </c>
      <c r="T48" s="92">
        <v>4</v>
      </c>
      <c r="U48" s="93">
        <v>2</v>
      </c>
      <c r="V48" s="94">
        <v>0</v>
      </c>
      <c r="W48" s="375">
        <v>0</v>
      </c>
      <c r="X48" s="96">
        <v>0</v>
      </c>
      <c r="Y48" s="107">
        <v>0</v>
      </c>
      <c r="Z48" s="105">
        <v>0</v>
      </c>
      <c r="AA48" s="105">
        <v>0</v>
      </c>
      <c r="AB48" s="105">
        <v>0</v>
      </c>
      <c r="AC48" s="105">
        <v>0</v>
      </c>
      <c r="AD48" s="105">
        <v>0</v>
      </c>
      <c r="AE48" s="105">
        <v>0</v>
      </c>
      <c r="AF48" s="105">
        <v>0</v>
      </c>
      <c r="AG48" s="105">
        <v>0</v>
      </c>
      <c r="AH48" s="105">
        <v>0</v>
      </c>
      <c r="AI48" s="105">
        <v>0</v>
      </c>
      <c r="AJ48" s="105">
        <v>0</v>
      </c>
      <c r="AK48" s="105">
        <v>0</v>
      </c>
      <c r="AL48" s="105">
        <v>0</v>
      </c>
      <c r="AM48" s="105">
        <v>0</v>
      </c>
      <c r="AN48" s="105">
        <v>0</v>
      </c>
      <c r="AO48" s="105">
        <v>0</v>
      </c>
      <c r="AP48" s="106">
        <v>0</v>
      </c>
      <c r="AQ48" s="112">
        <v>0</v>
      </c>
      <c r="AR48" s="113">
        <v>0</v>
      </c>
      <c r="AS48" s="113">
        <v>0</v>
      </c>
      <c r="AT48" s="113">
        <v>0</v>
      </c>
      <c r="AU48" s="114">
        <v>0</v>
      </c>
      <c r="AV48" s="102">
        <v>0</v>
      </c>
      <c r="AW48" s="95">
        <v>0</v>
      </c>
      <c r="AX48" s="103">
        <v>0</v>
      </c>
      <c r="AY48" s="103">
        <v>0</v>
      </c>
      <c r="AZ48" s="103">
        <v>0</v>
      </c>
      <c r="BA48" s="103">
        <v>0</v>
      </c>
      <c r="BB48" s="103">
        <v>0</v>
      </c>
      <c r="BC48" s="103">
        <v>0</v>
      </c>
      <c r="BD48" s="103">
        <v>0</v>
      </c>
      <c r="BE48" s="96">
        <v>0</v>
      </c>
      <c r="BF48" s="104">
        <f t="shared" si="4"/>
        <v>68</v>
      </c>
    </row>
    <row r="49" spans="1:58" x14ac:dyDescent="0.25">
      <c r="A49" s="828"/>
      <c r="B49" s="806"/>
      <c r="C49" s="808"/>
      <c r="D49" s="192" t="s">
        <v>165</v>
      </c>
      <c r="E49" s="90"/>
      <c r="F49" s="92">
        <v>2</v>
      </c>
      <c r="G49" s="92">
        <v>2</v>
      </c>
      <c r="H49" s="92">
        <v>3</v>
      </c>
      <c r="I49" s="92">
        <v>2</v>
      </c>
      <c r="J49" s="92">
        <v>2</v>
      </c>
      <c r="K49" s="92">
        <v>2</v>
      </c>
      <c r="L49" s="92">
        <v>3</v>
      </c>
      <c r="M49" s="92">
        <v>3</v>
      </c>
      <c r="N49" s="92">
        <v>2</v>
      </c>
      <c r="O49" s="92">
        <v>2</v>
      </c>
      <c r="P49" s="92">
        <v>2</v>
      </c>
      <c r="Q49" s="92">
        <v>2</v>
      </c>
      <c r="R49" s="92">
        <v>3</v>
      </c>
      <c r="S49" s="92">
        <v>2</v>
      </c>
      <c r="T49" s="92">
        <v>1</v>
      </c>
      <c r="U49" s="93">
        <v>1</v>
      </c>
      <c r="V49" s="94">
        <v>0</v>
      </c>
      <c r="W49" s="375">
        <v>0</v>
      </c>
      <c r="X49" s="96">
        <v>0</v>
      </c>
      <c r="Y49" s="107">
        <v>0</v>
      </c>
      <c r="Z49" s="105">
        <v>0</v>
      </c>
      <c r="AA49" s="105">
        <v>0</v>
      </c>
      <c r="AB49" s="105">
        <v>0</v>
      </c>
      <c r="AC49" s="105">
        <v>0</v>
      </c>
      <c r="AD49" s="105">
        <v>0</v>
      </c>
      <c r="AE49" s="105">
        <v>0</v>
      </c>
      <c r="AF49" s="105">
        <v>0</v>
      </c>
      <c r="AG49" s="105">
        <v>0</v>
      </c>
      <c r="AH49" s="105">
        <v>0</v>
      </c>
      <c r="AI49" s="105">
        <v>0</v>
      </c>
      <c r="AJ49" s="105">
        <v>0</v>
      </c>
      <c r="AK49" s="105">
        <v>0</v>
      </c>
      <c r="AL49" s="105">
        <v>0</v>
      </c>
      <c r="AM49" s="105">
        <v>0</v>
      </c>
      <c r="AN49" s="105">
        <v>0</v>
      </c>
      <c r="AO49" s="105">
        <v>0</v>
      </c>
      <c r="AP49" s="106">
        <v>0</v>
      </c>
      <c r="AQ49" s="112">
        <v>0</v>
      </c>
      <c r="AR49" s="113">
        <v>0</v>
      </c>
      <c r="AS49" s="113">
        <v>0</v>
      </c>
      <c r="AT49" s="113">
        <v>0</v>
      </c>
      <c r="AU49" s="114">
        <v>0</v>
      </c>
      <c r="AV49" s="102">
        <v>0</v>
      </c>
      <c r="AW49" s="95">
        <v>0</v>
      </c>
      <c r="AX49" s="103">
        <v>0</v>
      </c>
      <c r="AY49" s="103">
        <v>0</v>
      </c>
      <c r="AZ49" s="103">
        <v>0</v>
      </c>
      <c r="BA49" s="103">
        <v>0</v>
      </c>
      <c r="BB49" s="103">
        <v>0</v>
      </c>
      <c r="BC49" s="103">
        <v>0</v>
      </c>
      <c r="BD49" s="103">
        <v>0</v>
      </c>
      <c r="BE49" s="96">
        <v>0</v>
      </c>
      <c r="BF49" s="104">
        <f t="shared" si="4"/>
        <v>34</v>
      </c>
    </row>
    <row r="50" spans="1:58" x14ac:dyDescent="0.25">
      <c r="A50" s="828"/>
      <c r="B50" s="805" t="s">
        <v>92</v>
      </c>
      <c r="C50" s="807" t="s">
        <v>93</v>
      </c>
      <c r="D50" s="192" t="s">
        <v>164</v>
      </c>
      <c r="E50" s="193"/>
      <c r="F50" s="91">
        <v>3</v>
      </c>
      <c r="G50" s="91">
        <v>3</v>
      </c>
      <c r="H50" s="91">
        <v>2</v>
      </c>
      <c r="I50" s="91">
        <v>3</v>
      </c>
      <c r="J50" s="91">
        <v>3</v>
      </c>
      <c r="K50" s="91">
        <v>3</v>
      </c>
      <c r="L50" s="91">
        <v>1</v>
      </c>
      <c r="M50" s="91">
        <v>2</v>
      </c>
      <c r="N50" s="91">
        <v>3</v>
      </c>
      <c r="O50" s="109">
        <v>3</v>
      </c>
      <c r="P50" s="109">
        <v>3</v>
      </c>
      <c r="Q50" s="109">
        <v>3</v>
      </c>
      <c r="R50" s="109">
        <v>1</v>
      </c>
      <c r="S50" s="109">
        <v>3</v>
      </c>
      <c r="T50" s="109">
        <v>2</v>
      </c>
      <c r="U50" s="110">
        <v>2</v>
      </c>
      <c r="V50" s="94">
        <v>0</v>
      </c>
      <c r="W50" s="375">
        <v>0</v>
      </c>
      <c r="X50" s="96">
        <v>0</v>
      </c>
      <c r="Y50" s="97">
        <v>3</v>
      </c>
      <c r="Z50" s="91">
        <v>2</v>
      </c>
      <c r="AA50" s="91">
        <v>2</v>
      </c>
      <c r="AB50" s="91">
        <v>2</v>
      </c>
      <c r="AC50" s="91">
        <v>2</v>
      </c>
      <c r="AD50" s="91">
        <v>2</v>
      </c>
      <c r="AE50" s="91">
        <v>2</v>
      </c>
      <c r="AF50" s="91">
        <v>2</v>
      </c>
      <c r="AG50" s="91">
        <v>2</v>
      </c>
      <c r="AH50" s="91">
        <v>2</v>
      </c>
      <c r="AI50" s="91">
        <v>2</v>
      </c>
      <c r="AJ50" s="91">
        <v>2</v>
      </c>
      <c r="AK50" s="91">
        <v>2</v>
      </c>
      <c r="AL50" s="91">
        <v>3</v>
      </c>
      <c r="AM50" s="91">
        <v>3</v>
      </c>
      <c r="AN50" s="91">
        <v>3</v>
      </c>
      <c r="AO50" s="91">
        <v>4</v>
      </c>
      <c r="AP50" s="98">
        <v>4</v>
      </c>
      <c r="AQ50" s="99">
        <v>0</v>
      </c>
      <c r="AR50" s="100">
        <v>0</v>
      </c>
      <c r="AS50" s="100">
        <v>0</v>
      </c>
      <c r="AT50" s="100">
        <v>0</v>
      </c>
      <c r="AU50" s="101">
        <v>0</v>
      </c>
      <c r="AV50" s="102">
        <v>0</v>
      </c>
      <c r="AW50" s="95">
        <v>0</v>
      </c>
      <c r="AX50" s="103">
        <v>0</v>
      </c>
      <c r="AY50" s="103">
        <v>0</v>
      </c>
      <c r="AZ50" s="103">
        <v>0</v>
      </c>
      <c r="BA50" s="103">
        <v>0</v>
      </c>
      <c r="BB50" s="103">
        <v>0</v>
      </c>
      <c r="BC50" s="103">
        <v>0</v>
      </c>
      <c r="BD50" s="103">
        <v>0</v>
      </c>
      <c r="BE50" s="96">
        <v>0</v>
      </c>
      <c r="BF50" s="104">
        <f t="shared" si="4"/>
        <v>84</v>
      </c>
    </row>
    <row r="51" spans="1:58" x14ac:dyDescent="0.25">
      <c r="A51" s="828"/>
      <c r="B51" s="806"/>
      <c r="C51" s="808"/>
      <c r="D51" s="192" t="s">
        <v>165</v>
      </c>
      <c r="E51" s="193"/>
      <c r="F51" s="91">
        <v>2</v>
      </c>
      <c r="G51" s="91">
        <v>1</v>
      </c>
      <c r="H51" s="91">
        <v>1</v>
      </c>
      <c r="I51" s="91">
        <v>1</v>
      </c>
      <c r="J51" s="91">
        <v>2</v>
      </c>
      <c r="K51" s="91">
        <v>1</v>
      </c>
      <c r="L51" s="91">
        <v>1</v>
      </c>
      <c r="M51" s="91">
        <v>0</v>
      </c>
      <c r="N51" s="91">
        <v>2</v>
      </c>
      <c r="O51" s="109">
        <v>1</v>
      </c>
      <c r="P51" s="109">
        <v>2</v>
      </c>
      <c r="Q51" s="109">
        <v>1</v>
      </c>
      <c r="R51" s="109">
        <v>1</v>
      </c>
      <c r="S51" s="109">
        <v>1</v>
      </c>
      <c r="T51" s="109">
        <v>2</v>
      </c>
      <c r="U51" s="110">
        <v>1</v>
      </c>
      <c r="V51" s="94">
        <v>0</v>
      </c>
      <c r="W51" s="375">
        <v>0</v>
      </c>
      <c r="X51" s="96">
        <v>0</v>
      </c>
      <c r="Y51" s="97">
        <v>2</v>
      </c>
      <c r="Z51" s="109">
        <v>2</v>
      </c>
      <c r="AA51" s="109">
        <v>0</v>
      </c>
      <c r="AB51" s="109">
        <v>1</v>
      </c>
      <c r="AC51" s="109">
        <v>0</v>
      </c>
      <c r="AD51" s="109">
        <v>2</v>
      </c>
      <c r="AE51" s="109">
        <v>0</v>
      </c>
      <c r="AF51" s="109">
        <v>1</v>
      </c>
      <c r="AG51" s="109">
        <v>1</v>
      </c>
      <c r="AH51" s="109">
        <v>2</v>
      </c>
      <c r="AI51" s="109">
        <v>1</v>
      </c>
      <c r="AJ51" s="109">
        <v>1</v>
      </c>
      <c r="AK51" s="109">
        <v>0</v>
      </c>
      <c r="AL51" s="109">
        <v>2</v>
      </c>
      <c r="AM51" s="109">
        <v>1</v>
      </c>
      <c r="AN51" s="109">
        <v>2</v>
      </c>
      <c r="AO51" s="109">
        <v>2</v>
      </c>
      <c r="AP51" s="110">
        <v>2</v>
      </c>
      <c r="AQ51" s="99">
        <v>0</v>
      </c>
      <c r="AR51" s="100">
        <v>0</v>
      </c>
      <c r="AS51" s="100">
        <v>0</v>
      </c>
      <c r="AT51" s="100">
        <v>0</v>
      </c>
      <c r="AU51" s="101">
        <v>0</v>
      </c>
      <c r="AV51" s="102">
        <v>0</v>
      </c>
      <c r="AW51" s="95">
        <v>0</v>
      </c>
      <c r="AX51" s="103">
        <v>0</v>
      </c>
      <c r="AY51" s="103">
        <v>0</v>
      </c>
      <c r="AZ51" s="103">
        <v>0</v>
      </c>
      <c r="BA51" s="103">
        <v>0</v>
      </c>
      <c r="BB51" s="103">
        <v>0</v>
      </c>
      <c r="BC51" s="103">
        <v>0</v>
      </c>
      <c r="BD51" s="103">
        <v>0</v>
      </c>
      <c r="BE51" s="96">
        <v>0</v>
      </c>
      <c r="BF51" s="104">
        <f t="shared" si="4"/>
        <v>42</v>
      </c>
    </row>
    <row r="52" spans="1:58" x14ac:dyDescent="0.25">
      <c r="A52" s="828"/>
      <c r="B52" s="805" t="s">
        <v>199</v>
      </c>
      <c r="C52" s="807" t="s">
        <v>120</v>
      </c>
      <c r="D52" s="192" t="s">
        <v>164</v>
      </c>
      <c r="E52" s="218"/>
      <c r="F52" s="91">
        <v>0</v>
      </c>
      <c r="G52" s="91">
        <v>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91">
        <v>0</v>
      </c>
      <c r="O52" s="91">
        <v>0</v>
      </c>
      <c r="P52" s="91">
        <v>0</v>
      </c>
      <c r="Q52" s="91">
        <v>0</v>
      </c>
      <c r="R52" s="91">
        <v>0</v>
      </c>
      <c r="S52" s="91">
        <v>0</v>
      </c>
      <c r="T52" s="91">
        <v>0</v>
      </c>
      <c r="U52" s="98">
        <v>0</v>
      </c>
      <c r="V52" s="94">
        <v>0</v>
      </c>
      <c r="W52" s="375">
        <v>0</v>
      </c>
      <c r="X52" s="96">
        <v>0</v>
      </c>
      <c r="Y52" s="97">
        <v>0</v>
      </c>
      <c r="Z52" s="115">
        <v>0</v>
      </c>
      <c r="AA52" s="115">
        <v>0</v>
      </c>
      <c r="AB52" s="115">
        <v>0</v>
      </c>
      <c r="AC52" s="115">
        <v>0</v>
      </c>
      <c r="AD52" s="115">
        <v>0</v>
      </c>
      <c r="AE52" s="115">
        <v>0</v>
      </c>
      <c r="AF52" s="115">
        <v>0</v>
      </c>
      <c r="AG52" s="115">
        <v>0</v>
      </c>
      <c r="AH52" s="115">
        <v>0</v>
      </c>
      <c r="AI52" s="115">
        <v>0</v>
      </c>
      <c r="AJ52" s="115">
        <v>0</v>
      </c>
      <c r="AK52" s="115">
        <v>0</v>
      </c>
      <c r="AL52" s="115">
        <v>0</v>
      </c>
      <c r="AM52" s="115">
        <v>0</v>
      </c>
      <c r="AN52" s="115">
        <v>0</v>
      </c>
      <c r="AO52" s="115">
        <v>0</v>
      </c>
      <c r="AP52" s="116">
        <v>0</v>
      </c>
      <c r="AQ52" s="117">
        <v>36</v>
      </c>
      <c r="AR52" s="118">
        <v>36</v>
      </c>
      <c r="AS52" s="118">
        <v>36</v>
      </c>
      <c r="AT52" s="118">
        <v>36</v>
      </c>
      <c r="AU52" s="119">
        <v>36</v>
      </c>
      <c r="AV52" s="102">
        <v>0</v>
      </c>
      <c r="AW52" s="95">
        <v>0</v>
      </c>
      <c r="AX52" s="103">
        <v>0</v>
      </c>
      <c r="AY52" s="103">
        <v>0</v>
      </c>
      <c r="AZ52" s="103">
        <v>0</v>
      </c>
      <c r="BA52" s="103">
        <v>0</v>
      </c>
      <c r="BB52" s="103">
        <v>0</v>
      </c>
      <c r="BC52" s="103">
        <v>0</v>
      </c>
      <c r="BD52" s="103">
        <v>0</v>
      </c>
      <c r="BE52" s="96">
        <v>0</v>
      </c>
      <c r="BF52" s="120">
        <f t="shared" si="4"/>
        <v>180</v>
      </c>
    </row>
    <row r="53" spans="1:58" ht="15.75" thickBot="1" x14ac:dyDescent="0.3">
      <c r="A53" s="828"/>
      <c r="B53" s="806"/>
      <c r="C53" s="808"/>
      <c r="D53" s="198" t="s">
        <v>165</v>
      </c>
      <c r="E53" s="121"/>
      <c r="F53" s="122">
        <v>0</v>
      </c>
      <c r="G53" s="122">
        <v>0</v>
      </c>
      <c r="H53" s="122">
        <v>0</v>
      </c>
      <c r="I53" s="122">
        <v>0</v>
      </c>
      <c r="J53" s="122">
        <v>0</v>
      </c>
      <c r="K53" s="122">
        <v>0</v>
      </c>
      <c r="L53" s="122">
        <v>0</v>
      </c>
      <c r="M53" s="122">
        <v>0</v>
      </c>
      <c r="N53" s="122">
        <v>0</v>
      </c>
      <c r="O53" s="122">
        <v>0</v>
      </c>
      <c r="P53" s="122">
        <v>0</v>
      </c>
      <c r="Q53" s="122">
        <v>0</v>
      </c>
      <c r="R53" s="122">
        <v>0</v>
      </c>
      <c r="S53" s="122">
        <v>0</v>
      </c>
      <c r="T53" s="122">
        <v>0</v>
      </c>
      <c r="U53" s="123">
        <v>0</v>
      </c>
      <c r="V53" s="381">
        <v>0</v>
      </c>
      <c r="W53" s="376">
        <v>0</v>
      </c>
      <c r="X53" s="372">
        <v>0</v>
      </c>
      <c r="Y53" s="127">
        <v>0</v>
      </c>
      <c r="Z53" s="128">
        <v>0</v>
      </c>
      <c r="AA53" s="128">
        <v>0</v>
      </c>
      <c r="AB53" s="128">
        <v>0</v>
      </c>
      <c r="AC53" s="128">
        <v>0</v>
      </c>
      <c r="AD53" s="128">
        <v>0</v>
      </c>
      <c r="AE53" s="128">
        <v>0</v>
      </c>
      <c r="AF53" s="128">
        <v>0</v>
      </c>
      <c r="AG53" s="128">
        <v>0</v>
      </c>
      <c r="AH53" s="128">
        <v>0</v>
      </c>
      <c r="AI53" s="128">
        <v>0</v>
      </c>
      <c r="AJ53" s="128">
        <v>0</v>
      </c>
      <c r="AK53" s="128">
        <v>0</v>
      </c>
      <c r="AL53" s="128">
        <v>0</v>
      </c>
      <c r="AM53" s="128">
        <v>0</v>
      </c>
      <c r="AN53" s="128">
        <v>0</v>
      </c>
      <c r="AO53" s="128">
        <v>0</v>
      </c>
      <c r="AP53" s="129">
        <v>0</v>
      </c>
      <c r="AQ53" s="130">
        <v>0</v>
      </c>
      <c r="AR53" s="131">
        <v>0</v>
      </c>
      <c r="AS53" s="131">
        <v>0</v>
      </c>
      <c r="AT53" s="131">
        <v>0</v>
      </c>
      <c r="AU53" s="132">
        <v>0</v>
      </c>
      <c r="AV53" s="133">
        <v>0</v>
      </c>
      <c r="AW53" s="125">
        <v>0</v>
      </c>
      <c r="AX53" s="134">
        <v>0</v>
      </c>
      <c r="AY53" s="134">
        <v>0</v>
      </c>
      <c r="AZ53" s="134">
        <v>0</v>
      </c>
      <c r="BA53" s="134">
        <v>0</v>
      </c>
      <c r="BB53" s="134">
        <v>0</v>
      </c>
      <c r="BC53" s="134">
        <v>0</v>
      </c>
      <c r="BD53" s="134">
        <v>0</v>
      </c>
      <c r="BE53" s="126">
        <v>0</v>
      </c>
      <c r="BF53" s="135">
        <f>SUM(F53:BE53)</f>
        <v>0</v>
      </c>
    </row>
    <row r="54" spans="1:58" x14ac:dyDescent="0.25">
      <c r="A54" s="828"/>
      <c r="B54" s="809" t="s">
        <v>99</v>
      </c>
      <c r="C54" s="810"/>
      <c r="D54" s="407" t="s">
        <v>164</v>
      </c>
      <c r="E54" s="138"/>
      <c r="F54" s="136">
        <f t="shared" ref="F54:U54" si="24">SUM(F6,F14,F18,F34,D52)</f>
        <v>36</v>
      </c>
      <c r="G54" s="136">
        <f t="shared" si="24"/>
        <v>36</v>
      </c>
      <c r="H54" s="136">
        <f t="shared" si="24"/>
        <v>36</v>
      </c>
      <c r="I54" s="136">
        <f t="shared" si="24"/>
        <v>36</v>
      </c>
      <c r="J54" s="136">
        <f t="shared" si="24"/>
        <v>36</v>
      </c>
      <c r="K54" s="136">
        <f t="shared" si="24"/>
        <v>36</v>
      </c>
      <c r="L54" s="136">
        <f t="shared" si="24"/>
        <v>36</v>
      </c>
      <c r="M54" s="136">
        <f t="shared" si="24"/>
        <v>36</v>
      </c>
      <c r="N54" s="136">
        <f t="shared" si="24"/>
        <v>36</v>
      </c>
      <c r="O54" s="136">
        <f t="shared" si="24"/>
        <v>36</v>
      </c>
      <c r="P54" s="136">
        <f t="shared" si="24"/>
        <v>36</v>
      </c>
      <c r="Q54" s="136">
        <f t="shared" si="24"/>
        <v>36</v>
      </c>
      <c r="R54" s="136">
        <f t="shared" si="24"/>
        <v>36</v>
      </c>
      <c r="S54" s="136">
        <f t="shared" si="24"/>
        <v>36</v>
      </c>
      <c r="T54" s="136">
        <f t="shared" si="24"/>
        <v>36</v>
      </c>
      <c r="U54" s="137">
        <f t="shared" si="24"/>
        <v>36</v>
      </c>
      <c r="V54" s="382">
        <v>0</v>
      </c>
      <c r="W54" s="377">
        <v>0</v>
      </c>
      <c r="X54" s="374">
        <v>0</v>
      </c>
      <c r="Y54" s="138">
        <f t="shared" ref="Y54:AP54" si="25">SUM(Y6,Y14,Y18,Y34,W52)</f>
        <v>36</v>
      </c>
      <c r="Z54" s="136">
        <f t="shared" si="25"/>
        <v>36</v>
      </c>
      <c r="AA54" s="136">
        <f t="shared" si="25"/>
        <v>36</v>
      </c>
      <c r="AB54" s="136">
        <f t="shared" si="25"/>
        <v>36</v>
      </c>
      <c r="AC54" s="136">
        <f t="shared" si="25"/>
        <v>36</v>
      </c>
      <c r="AD54" s="136">
        <f t="shared" si="25"/>
        <v>36</v>
      </c>
      <c r="AE54" s="136">
        <f t="shared" si="25"/>
        <v>36</v>
      </c>
      <c r="AF54" s="136">
        <f t="shared" si="25"/>
        <v>36</v>
      </c>
      <c r="AG54" s="136">
        <f t="shared" si="25"/>
        <v>36</v>
      </c>
      <c r="AH54" s="136">
        <f t="shared" si="25"/>
        <v>36</v>
      </c>
      <c r="AI54" s="136">
        <f t="shared" si="25"/>
        <v>36</v>
      </c>
      <c r="AJ54" s="136">
        <f t="shared" si="25"/>
        <v>36</v>
      </c>
      <c r="AK54" s="136">
        <f t="shared" si="25"/>
        <v>36</v>
      </c>
      <c r="AL54" s="136">
        <f t="shared" si="25"/>
        <v>36</v>
      </c>
      <c r="AM54" s="136">
        <f t="shared" si="25"/>
        <v>36</v>
      </c>
      <c r="AN54" s="136">
        <f t="shared" si="25"/>
        <v>36</v>
      </c>
      <c r="AO54" s="136">
        <f t="shared" si="25"/>
        <v>36</v>
      </c>
      <c r="AP54" s="137">
        <f t="shared" si="25"/>
        <v>36</v>
      </c>
      <c r="AQ54" s="139">
        <v>36</v>
      </c>
      <c r="AR54" s="140">
        <f>SUM(AS6,AS14,AS18,AS34,AR52)</f>
        <v>36</v>
      </c>
      <c r="AS54" s="140">
        <f>SUM(AT6,AT14,AT18,AT34,AS52)</f>
        <v>36</v>
      </c>
      <c r="AT54" s="140">
        <f>SUM(AU6,AU14,AU18,AU34,AT52)</f>
        <v>36</v>
      </c>
      <c r="AU54" s="141">
        <v>36</v>
      </c>
      <c r="AV54" s="142">
        <v>0</v>
      </c>
      <c r="AW54" s="25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7">
        <v>0</v>
      </c>
      <c r="BF54" s="143">
        <f>SUM(F54:BE54)</f>
        <v>1404</v>
      </c>
    </row>
    <row r="55" spans="1:58" x14ac:dyDescent="0.25">
      <c r="A55" s="828"/>
      <c r="B55" s="811"/>
      <c r="C55" s="812"/>
      <c r="D55" s="408" t="s">
        <v>165</v>
      </c>
      <c r="E55" s="148"/>
      <c r="F55" s="144">
        <f t="shared" ref="F55:U55" si="26">F53+F51+F49+F45+F41+F39+F33+F31+F29+F27+F25+F23+F21+F17+F13+F11+F9</f>
        <v>18</v>
      </c>
      <c r="G55" s="144">
        <f t="shared" si="26"/>
        <v>18</v>
      </c>
      <c r="H55" s="144">
        <f t="shared" si="26"/>
        <v>18</v>
      </c>
      <c r="I55" s="144">
        <f t="shared" si="26"/>
        <v>18</v>
      </c>
      <c r="J55" s="144">
        <f t="shared" si="26"/>
        <v>18</v>
      </c>
      <c r="K55" s="144">
        <f t="shared" si="26"/>
        <v>18</v>
      </c>
      <c r="L55" s="144">
        <f t="shared" si="26"/>
        <v>18</v>
      </c>
      <c r="M55" s="144">
        <f t="shared" si="26"/>
        <v>18</v>
      </c>
      <c r="N55" s="144">
        <f t="shared" si="26"/>
        <v>18</v>
      </c>
      <c r="O55" s="144">
        <f t="shared" si="26"/>
        <v>18</v>
      </c>
      <c r="P55" s="144">
        <f t="shared" si="26"/>
        <v>18</v>
      </c>
      <c r="Q55" s="144">
        <f t="shared" si="26"/>
        <v>18</v>
      </c>
      <c r="R55" s="144">
        <f t="shared" si="26"/>
        <v>18</v>
      </c>
      <c r="S55" s="144">
        <f t="shared" si="26"/>
        <v>18</v>
      </c>
      <c r="T55" s="144">
        <f>T53+T51+T49+T45+T41+T39+T33+T31+T29+T27+T25+T23+T21+T17+T13+T11+T9</f>
        <v>18</v>
      </c>
      <c r="U55" s="145">
        <f t="shared" si="26"/>
        <v>18</v>
      </c>
      <c r="V55" s="383">
        <v>0</v>
      </c>
      <c r="W55" s="378">
        <v>0</v>
      </c>
      <c r="X55" s="367">
        <v>0</v>
      </c>
      <c r="Y55" s="148">
        <f t="shared" ref="Y55:AP55" si="27">Y53+Y51+Y49+Y45+Y41+Y39+Y33+Y31+Y29+Y27+Y25+Y23+Y21+Y17+Y13+Y11+Y9</f>
        <v>18</v>
      </c>
      <c r="Z55" s="144">
        <f t="shared" si="27"/>
        <v>18</v>
      </c>
      <c r="AA55" s="144">
        <f t="shared" si="27"/>
        <v>18</v>
      </c>
      <c r="AB55" s="144">
        <f t="shared" si="27"/>
        <v>18</v>
      </c>
      <c r="AC55" s="144">
        <f t="shared" si="27"/>
        <v>18</v>
      </c>
      <c r="AD55" s="144">
        <f t="shared" si="27"/>
        <v>18</v>
      </c>
      <c r="AE55" s="144">
        <f t="shared" si="27"/>
        <v>18</v>
      </c>
      <c r="AF55" s="144">
        <f t="shared" si="27"/>
        <v>18</v>
      </c>
      <c r="AG55" s="144">
        <f t="shared" si="27"/>
        <v>18</v>
      </c>
      <c r="AH55" s="144">
        <f t="shared" si="27"/>
        <v>18</v>
      </c>
      <c r="AI55" s="144">
        <f t="shared" si="27"/>
        <v>18</v>
      </c>
      <c r="AJ55" s="144">
        <f t="shared" si="27"/>
        <v>18</v>
      </c>
      <c r="AK55" s="144">
        <f t="shared" si="27"/>
        <v>18</v>
      </c>
      <c r="AL55" s="144">
        <f t="shared" si="27"/>
        <v>18</v>
      </c>
      <c r="AM55" s="144">
        <f t="shared" si="27"/>
        <v>18</v>
      </c>
      <c r="AN55" s="144">
        <f t="shared" si="27"/>
        <v>18</v>
      </c>
      <c r="AO55" s="144">
        <f t="shared" si="27"/>
        <v>18</v>
      </c>
      <c r="AP55" s="145">
        <f t="shared" si="27"/>
        <v>18</v>
      </c>
      <c r="AQ55" s="45">
        <v>0</v>
      </c>
      <c r="AR55" s="46">
        <v>0</v>
      </c>
      <c r="AS55" s="46">
        <v>0</v>
      </c>
      <c r="AT55" s="46">
        <v>0</v>
      </c>
      <c r="AU55" s="47">
        <v>0</v>
      </c>
      <c r="AV55" s="149">
        <v>0</v>
      </c>
      <c r="AW55" s="146">
        <v>0</v>
      </c>
      <c r="AX55" s="150">
        <v>0</v>
      </c>
      <c r="AY55" s="150">
        <v>0</v>
      </c>
      <c r="AZ55" s="150">
        <v>0</v>
      </c>
      <c r="BA55" s="150">
        <v>0</v>
      </c>
      <c r="BB55" s="150">
        <v>0</v>
      </c>
      <c r="BC55" s="150">
        <v>0</v>
      </c>
      <c r="BD55" s="150">
        <v>0</v>
      </c>
      <c r="BE55" s="147">
        <v>0</v>
      </c>
      <c r="BF55" s="151">
        <f>SUM(F55:BE55)</f>
        <v>612</v>
      </c>
    </row>
    <row r="56" spans="1:58" ht="15.75" thickBot="1" x14ac:dyDescent="0.3">
      <c r="A56" s="829"/>
      <c r="B56" s="813"/>
      <c r="C56" s="814"/>
      <c r="D56" s="409" t="s">
        <v>169</v>
      </c>
      <c r="E56" s="156"/>
      <c r="F56" s="152">
        <f>F54+F55</f>
        <v>54</v>
      </c>
      <c r="G56" s="152">
        <f t="shared" ref="G56:U56" si="28">G54+G55</f>
        <v>54</v>
      </c>
      <c r="H56" s="152">
        <f t="shared" si="28"/>
        <v>54</v>
      </c>
      <c r="I56" s="152">
        <f t="shared" si="28"/>
        <v>54</v>
      </c>
      <c r="J56" s="152">
        <f t="shared" si="28"/>
        <v>54</v>
      </c>
      <c r="K56" s="152">
        <f t="shared" si="28"/>
        <v>54</v>
      </c>
      <c r="L56" s="152">
        <f t="shared" si="28"/>
        <v>54</v>
      </c>
      <c r="M56" s="152">
        <f t="shared" si="28"/>
        <v>54</v>
      </c>
      <c r="N56" s="152">
        <f t="shared" si="28"/>
        <v>54</v>
      </c>
      <c r="O56" s="152">
        <f t="shared" si="28"/>
        <v>54</v>
      </c>
      <c r="P56" s="152">
        <f t="shared" si="28"/>
        <v>54</v>
      </c>
      <c r="Q56" s="152">
        <f t="shared" si="28"/>
        <v>54</v>
      </c>
      <c r="R56" s="152">
        <f t="shared" si="28"/>
        <v>54</v>
      </c>
      <c r="S56" s="152">
        <f t="shared" si="28"/>
        <v>54</v>
      </c>
      <c r="T56" s="152">
        <f t="shared" si="28"/>
        <v>54</v>
      </c>
      <c r="U56" s="153">
        <f t="shared" si="28"/>
        <v>54</v>
      </c>
      <c r="V56" s="384">
        <v>0</v>
      </c>
      <c r="W56" s="379">
        <v>0</v>
      </c>
      <c r="X56" s="370">
        <v>0</v>
      </c>
      <c r="Y56" s="156">
        <f t="shared" ref="Y56:AP56" si="29">Y54+Y55</f>
        <v>54</v>
      </c>
      <c r="Z56" s="152">
        <f t="shared" si="29"/>
        <v>54</v>
      </c>
      <c r="AA56" s="152">
        <f t="shared" si="29"/>
        <v>54</v>
      </c>
      <c r="AB56" s="152">
        <f t="shared" si="29"/>
        <v>54</v>
      </c>
      <c r="AC56" s="152">
        <f t="shared" si="29"/>
        <v>54</v>
      </c>
      <c r="AD56" s="152">
        <f t="shared" si="29"/>
        <v>54</v>
      </c>
      <c r="AE56" s="152">
        <f t="shared" si="29"/>
        <v>54</v>
      </c>
      <c r="AF56" s="152">
        <f t="shared" si="29"/>
        <v>54</v>
      </c>
      <c r="AG56" s="152">
        <f t="shared" si="29"/>
        <v>54</v>
      </c>
      <c r="AH56" s="152">
        <f t="shared" si="29"/>
        <v>54</v>
      </c>
      <c r="AI56" s="152">
        <f t="shared" si="29"/>
        <v>54</v>
      </c>
      <c r="AJ56" s="152">
        <f t="shared" si="29"/>
        <v>54</v>
      </c>
      <c r="AK56" s="152">
        <f t="shared" si="29"/>
        <v>54</v>
      </c>
      <c r="AL56" s="152">
        <f t="shared" si="29"/>
        <v>54</v>
      </c>
      <c r="AM56" s="152">
        <f t="shared" si="29"/>
        <v>54</v>
      </c>
      <c r="AN56" s="152">
        <f t="shared" si="29"/>
        <v>54</v>
      </c>
      <c r="AO56" s="152">
        <f t="shared" si="29"/>
        <v>54</v>
      </c>
      <c r="AP56" s="153">
        <f t="shared" si="29"/>
        <v>54</v>
      </c>
      <c r="AQ56" s="157">
        <v>36</v>
      </c>
      <c r="AR56" s="152">
        <v>36</v>
      </c>
      <c r="AS56" s="152">
        <v>36</v>
      </c>
      <c r="AT56" s="152">
        <v>36</v>
      </c>
      <c r="AU56" s="158">
        <v>36</v>
      </c>
      <c r="AV56" s="159">
        <v>0</v>
      </c>
      <c r="AW56" s="154">
        <v>0</v>
      </c>
      <c r="AX56" s="160">
        <v>0</v>
      </c>
      <c r="AY56" s="160">
        <v>0</v>
      </c>
      <c r="AZ56" s="160">
        <v>0</v>
      </c>
      <c r="BA56" s="160">
        <v>0</v>
      </c>
      <c r="BB56" s="160">
        <v>0</v>
      </c>
      <c r="BC56" s="160">
        <v>0</v>
      </c>
      <c r="BD56" s="160">
        <v>0</v>
      </c>
      <c r="BE56" s="155">
        <v>0</v>
      </c>
      <c r="BF56" s="161">
        <f>BF54+BF55</f>
        <v>2016</v>
      </c>
    </row>
  </sheetData>
  <mergeCells count="69">
    <mergeCell ref="A1:A5"/>
    <mergeCell ref="B1:B5"/>
    <mergeCell ref="C1:C5"/>
    <mergeCell ref="D1:D5"/>
    <mergeCell ref="F1:H1"/>
    <mergeCell ref="AO1:AQ1"/>
    <mergeCell ref="AS1:AU1"/>
    <mergeCell ref="AW1:AZ1"/>
    <mergeCell ref="BB1:BD1"/>
    <mergeCell ref="BF1:BF5"/>
    <mergeCell ref="E2:BE2"/>
    <mergeCell ref="E4:BE4"/>
    <mergeCell ref="O1:Q1"/>
    <mergeCell ref="S1:U1"/>
    <mergeCell ref="W1:Z1"/>
    <mergeCell ref="AB1:AD1"/>
    <mergeCell ref="AF1:AH1"/>
    <mergeCell ref="AJ1:AM1"/>
    <mergeCell ref="J1:M1"/>
    <mergeCell ref="A6:A56"/>
    <mergeCell ref="B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B22:B23"/>
    <mergeCell ref="C22:C23"/>
    <mergeCell ref="B24:B25"/>
    <mergeCell ref="C24:C25"/>
    <mergeCell ref="B20:B21"/>
    <mergeCell ref="C20:C21"/>
    <mergeCell ref="B26:B27"/>
    <mergeCell ref="C26:C27"/>
    <mergeCell ref="B28:B29"/>
    <mergeCell ref="C28:C29"/>
    <mergeCell ref="B30:B31"/>
    <mergeCell ref="C30:C31"/>
    <mergeCell ref="B32:B33"/>
    <mergeCell ref="C32:C33"/>
    <mergeCell ref="B34:B35"/>
    <mergeCell ref="C34:C35"/>
    <mergeCell ref="B36:B37"/>
    <mergeCell ref="C36:C37"/>
    <mergeCell ref="B38:B39"/>
    <mergeCell ref="C38:C39"/>
    <mergeCell ref="B40:B41"/>
    <mergeCell ref="C40:C41"/>
    <mergeCell ref="B42:B43"/>
    <mergeCell ref="C42:C43"/>
    <mergeCell ref="B44:B45"/>
    <mergeCell ref="C44:C45"/>
    <mergeCell ref="B52:B53"/>
    <mergeCell ref="C52:C53"/>
    <mergeCell ref="B54:C56"/>
    <mergeCell ref="B46:B47"/>
    <mergeCell ref="C46:C47"/>
    <mergeCell ref="B48:B49"/>
    <mergeCell ref="C48:C49"/>
    <mergeCell ref="B50:B51"/>
    <mergeCell ref="C50:C5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48"/>
  <sheetViews>
    <sheetView workbookViewId="0">
      <selection activeCell="AX73" sqref="AX73"/>
    </sheetView>
  </sheetViews>
  <sheetFormatPr defaultRowHeight="15" x14ac:dyDescent="0.25"/>
  <cols>
    <col min="1" max="1" width="5.7109375" customWidth="1"/>
    <col min="2" max="2" width="13" customWidth="1"/>
    <col min="3" max="3" width="31.7109375" customWidth="1"/>
    <col min="5" max="44" width="3.7109375" customWidth="1"/>
    <col min="45" max="46" width="3.7109375" style="458" customWidth="1"/>
    <col min="47" max="56" width="3.7109375" customWidth="1"/>
    <col min="57" max="57" width="0" hidden="1" customWidth="1"/>
    <col min="58" max="58" width="6.140625" customWidth="1"/>
  </cols>
  <sheetData>
    <row r="1" spans="1:59" ht="65.25" thickBot="1" x14ac:dyDescent="0.3">
      <c r="A1" s="838" t="s">
        <v>131</v>
      </c>
      <c r="B1" s="844" t="s">
        <v>132</v>
      </c>
      <c r="C1" s="844" t="s">
        <v>133</v>
      </c>
      <c r="D1" s="838" t="s">
        <v>134</v>
      </c>
      <c r="E1" s="162" t="s">
        <v>200</v>
      </c>
      <c r="F1" s="901" t="s">
        <v>136</v>
      </c>
      <c r="G1" s="901"/>
      <c r="H1" s="901"/>
      <c r="I1" s="163" t="s">
        <v>201</v>
      </c>
      <c r="J1" s="901" t="s">
        <v>138</v>
      </c>
      <c r="K1" s="901"/>
      <c r="L1" s="901"/>
      <c r="M1" s="901"/>
      <c r="N1" s="164" t="s">
        <v>202</v>
      </c>
      <c r="O1" s="901" t="s">
        <v>140</v>
      </c>
      <c r="P1" s="901"/>
      <c r="Q1" s="901"/>
      <c r="R1" s="165" t="s">
        <v>203</v>
      </c>
      <c r="S1" s="901" t="s">
        <v>142</v>
      </c>
      <c r="T1" s="901"/>
      <c r="U1" s="901"/>
      <c r="V1" s="16" t="s">
        <v>204</v>
      </c>
      <c r="W1" s="901" t="s">
        <v>144</v>
      </c>
      <c r="X1" s="901"/>
      <c r="Y1" s="901"/>
      <c r="Z1" s="901"/>
      <c r="AA1" s="166" t="s">
        <v>205</v>
      </c>
      <c r="AB1" s="901" t="s">
        <v>146</v>
      </c>
      <c r="AC1" s="901"/>
      <c r="AD1" s="901"/>
      <c r="AE1" s="166" t="s">
        <v>206</v>
      </c>
      <c r="AF1" s="901" t="s">
        <v>148</v>
      </c>
      <c r="AG1" s="901"/>
      <c r="AH1" s="901"/>
      <c r="AI1" s="166" t="s">
        <v>207</v>
      </c>
      <c r="AJ1" s="901" t="s">
        <v>150</v>
      </c>
      <c r="AK1" s="901"/>
      <c r="AL1" s="901"/>
      <c r="AM1" s="901"/>
      <c r="AN1" s="166" t="s">
        <v>208</v>
      </c>
      <c r="AO1" s="901" t="s">
        <v>152</v>
      </c>
      <c r="AP1" s="901"/>
      <c r="AQ1" s="901"/>
      <c r="AR1" s="167" t="s">
        <v>209</v>
      </c>
      <c r="AS1" s="901" t="s">
        <v>154</v>
      </c>
      <c r="AT1" s="901"/>
      <c r="AU1" s="901"/>
      <c r="AV1" s="168" t="s">
        <v>210</v>
      </c>
      <c r="AW1" s="885" t="s">
        <v>156</v>
      </c>
      <c r="AX1" s="885"/>
      <c r="AY1" s="885"/>
      <c r="AZ1" s="885"/>
      <c r="BA1" s="169" t="s">
        <v>211</v>
      </c>
      <c r="BB1" s="885" t="s">
        <v>158</v>
      </c>
      <c r="BC1" s="885"/>
      <c r="BD1" s="885"/>
      <c r="BE1" s="169" t="s">
        <v>212</v>
      </c>
      <c r="BF1" s="169" t="s">
        <v>212</v>
      </c>
      <c r="BG1" s="170" t="s">
        <v>213</v>
      </c>
    </row>
    <row r="2" spans="1:59" ht="15.75" thickBot="1" x14ac:dyDescent="0.3">
      <c r="A2" s="839"/>
      <c r="B2" s="845"/>
      <c r="C2" s="845"/>
      <c r="D2" s="839"/>
      <c r="E2" s="886" t="s">
        <v>161</v>
      </c>
      <c r="F2" s="887"/>
      <c r="G2" s="887"/>
      <c r="H2" s="887"/>
      <c r="I2" s="887"/>
      <c r="J2" s="887"/>
      <c r="K2" s="887"/>
      <c r="L2" s="887"/>
      <c r="M2" s="887"/>
      <c r="N2" s="887"/>
      <c r="O2" s="887"/>
      <c r="P2" s="887"/>
      <c r="Q2" s="887"/>
      <c r="R2" s="887"/>
      <c r="S2" s="887"/>
      <c r="T2" s="887"/>
      <c r="U2" s="887"/>
      <c r="V2" s="887"/>
      <c r="W2" s="887"/>
      <c r="X2" s="887"/>
      <c r="Y2" s="887"/>
      <c r="Z2" s="887"/>
      <c r="AA2" s="887"/>
      <c r="AB2" s="887"/>
      <c r="AC2" s="887"/>
      <c r="AD2" s="887"/>
      <c r="AE2" s="887"/>
      <c r="AF2" s="887"/>
      <c r="AG2" s="887"/>
      <c r="AH2" s="887"/>
      <c r="AI2" s="887"/>
      <c r="AJ2" s="887"/>
      <c r="AK2" s="887"/>
      <c r="AL2" s="887"/>
      <c r="AM2" s="887"/>
      <c r="AN2" s="887"/>
      <c r="AO2" s="887"/>
      <c r="AP2" s="887"/>
      <c r="AQ2" s="887"/>
      <c r="AR2" s="887"/>
      <c r="AS2" s="887"/>
      <c r="AT2" s="887"/>
      <c r="AU2" s="887"/>
      <c r="AV2" s="887"/>
      <c r="AW2" s="887"/>
      <c r="AX2" s="887"/>
      <c r="AY2" s="887"/>
      <c r="AZ2" s="887"/>
      <c r="BA2" s="887"/>
      <c r="BB2" s="887"/>
      <c r="BC2" s="887"/>
      <c r="BD2" s="887"/>
      <c r="BE2" s="887"/>
      <c r="BF2" s="888"/>
      <c r="BG2" s="171"/>
    </row>
    <row r="3" spans="1:59" ht="16.5" thickBot="1" x14ac:dyDescent="0.3">
      <c r="A3" s="839"/>
      <c r="B3" s="845"/>
      <c r="C3" s="845"/>
      <c r="D3" s="839"/>
      <c r="E3" s="172">
        <v>35</v>
      </c>
      <c r="F3" s="173">
        <f>E3+1</f>
        <v>36</v>
      </c>
      <c r="G3" s="174">
        <f t="shared" ref="G3:U3" si="0">F3+1</f>
        <v>37</v>
      </c>
      <c r="H3" s="174">
        <f t="shared" si="0"/>
        <v>38</v>
      </c>
      <c r="I3" s="174">
        <f t="shared" si="0"/>
        <v>39</v>
      </c>
      <c r="J3" s="174">
        <f t="shared" si="0"/>
        <v>40</v>
      </c>
      <c r="K3" s="174">
        <f t="shared" si="0"/>
        <v>41</v>
      </c>
      <c r="L3" s="174">
        <f t="shared" si="0"/>
        <v>42</v>
      </c>
      <c r="M3" s="174">
        <f t="shared" si="0"/>
        <v>43</v>
      </c>
      <c r="N3" s="174">
        <f t="shared" si="0"/>
        <v>44</v>
      </c>
      <c r="O3" s="174">
        <f t="shared" si="0"/>
        <v>45</v>
      </c>
      <c r="P3" s="174">
        <f t="shared" si="0"/>
        <v>46</v>
      </c>
      <c r="Q3" s="174">
        <f t="shared" si="0"/>
        <v>47</v>
      </c>
      <c r="R3" s="174">
        <f t="shared" si="0"/>
        <v>48</v>
      </c>
      <c r="S3" s="174">
        <f t="shared" si="0"/>
        <v>49</v>
      </c>
      <c r="T3" s="174">
        <f t="shared" si="0"/>
        <v>50</v>
      </c>
      <c r="U3" s="174">
        <f t="shared" si="0"/>
        <v>51</v>
      </c>
      <c r="V3" s="16">
        <f>U3+1</f>
        <v>52</v>
      </c>
      <c r="W3" s="175">
        <v>1</v>
      </c>
      <c r="X3" s="175">
        <f>W3+1</f>
        <v>2</v>
      </c>
      <c r="Y3" s="174">
        <f t="shared" ref="Y3:BF3" si="1">X3+1</f>
        <v>3</v>
      </c>
      <c r="Z3" s="173">
        <f t="shared" si="1"/>
        <v>4</v>
      </c>
      <c r="AA3" s="173">
        <f t="shared" si="1"/>
        <v>5</v>
      </c>
      <c r="AB3" s="173">
        <f t="shared" si="1"/>
        <v>6</v>
      </c>
      <c r="AC3" s="173">
        <f t="shared" si="1"/>
        <v>7</v>
      </c>
      <c r="AD3" s="173">
        <f t="shared" si="1"/>
        <v>8</v>
      </c>
      <c r="AE3" s="173">
        <f t="shared" si="1"/>
        <v>9</v>
      </c>
      <c r="AF3" s="173">
        <f t="shared" si="1"/>
        <v>10</v>
      </c>
      <c r="AG3" s="173">
        <f t="shared" si="1"/>
        <v>11</v>
      </c>
      <c r="AH3" s="173">
        <f t="shared" si="1"/>
        <v>12</v>
      </c>
      <c r="AI3" s="173">
        <f t="shared" si="1"/>
        <v>13</v>
      </c>
      <c r="AJ3" s="173">
        <f t="shared" si="1"/>
        <v>14</v>
      </c>
      <c r="AK3" s="173">
        <f t="shared" si="1"/>
        <v>15</v>
      </c>
      <c r="AL3" s="173">
        <f t="shared" si="1"/>
        <v>16</v>
      </c>
      <c r="AM3" s="173">
        <f t="shared" si="1"/>
        <v>17</v>
      </c>
      <c r="AN3" s="173">
        <f t="shared" si="1"/>
        <v>18</v>
      </c>
      <c r="AO3" s="173">
        <f t="shared" si="1"/>
        <v>19</v>
      </c>
      <c r="AP3" s="173">
        <f t="shared" si="1"/>
        <v>20</v>
      </c>
      <c r="AQ3" s="176">
        <f t="shared" si="1"/>
        <v>21</v>
      </c>
      <c r="AR3" s="176">
        <f t="shared" si="1"/>
        <v>22</v>
      </c>
      <c r="AS3" s="450">
        <f t="shared" si="1"/>
        <v>23</v>
      </c>
      <c r="AT3" s="450">
        <f t="shared" si="1"/>
        <v>24</v>
      </c>
      <c r="AU3" s="177">
        <f t="shared" si="1"/>
        <v>25</v>
      </c>
      <c r="AV3" s="177">
        <f t="shared" si="1"/>
        <v>26</v>
      </c>
      <c r="AW3" s="178">
        <f t="shared" si="1"/>
        <v>27</v>
      </c>
      <c r="AX3" s="175">
        <f t="shared" si="1"/>
        <v>28</v>
      </c>
      <c r="AY3" s="175">
        <f t="shared" si="1"/>
        <v>29</v>
      </c>
      <c r="AZ3" s="175">
        <f t="shared" si="1"/>
        <v>30</v>
      </c>
      <c r="BA3" s="175">
        <f t="shared" si="1"/>
        <v>31</v>
      </c>
      <c r="BB3" s="175">
        <f t="shared" si="1"/>
        <v>32</v>
      </c>
      <c r="BC3" s="175">
        <f t="shared" si="1"/>
        <v>33</v>
      </c>
      <c r="BD3" s="175">
        <v>34</v>
      </c>
      <c r="BE3" s="175">
        <v>35</v>
      </c>
      <c r="BF3" s="179">
        <f t="shared" si="1"/>
        <v>36</v>
      </c>
      <c r="BG3" s="180"/>
    </row>
    <row r="4" spans="1:59" ht="15.75" thickBot="1" x14ac:dyDescent="0.3">
      <c r="A4" s="839"/>
      <c r="B4" s="845"/>
      <c r="C4" s="845"/>
      <c r="D4" s="839"/>
      <c r="E4" s="902" t="s">
        <v>162</v>
      </c>
      <c r="F4" s="903"/>
      <c r="G4" s="903"/>
      <c r="H4" s="903"/>
      <c r="I4" s="903"/>
      <c r="J4" s="903"/>
      <c r="K4" s="903"/>
      <c r="L4" s="903"/>
      <c r="M4" s="903"/>
      <c r="N4" s="903"/>
      <c r="O4" s="903"/>
      <c r="P4" s="903"/>
      <c r="Q4" s="903"/>
      <c r="R4" s="903"/>
      <c r="S4" s="903"/>
      <c r="T4" s="903"/>
      <c r="U4" s="903"/>
      <c r="V4" s="903"/>
      <c r="W4" s="903"/>
      <c r="X4" s="903"/>
      <c r="Y4" s="903"/>
      <c r="Z4" s="903"/>
      <c r="AA4" s="903"/>
      <c r="AB4" s="903"/>
      <c r="AC4" s="903"/>
      <c r="AD4" s="903"/>
      <c r="AE4" s="903"/>
      <c r="AF4" s="903"/>
      <c r="AG4" s="903"/>
      <c r="AH4" s="903"/>
      <c r="AI4" s="903"/>
      <c r="AJ4" s="903"/>
      <c r="AK4" s="903"/>
      <c r="AL4" s="903"/>
      <c r="AM4" s="903"/>
      <c r="AN4" s="903"/>
      <c r="AO4" s="903"/>
      <c r="AP4" s="903"/>
      <c r="AQ4" s="903"/>
      <c r="AR4" s="903"/>
      <c r="AS4" s="903"/>
      <c r="AT4" s="903"/>
      <c r="AU4" s="903"/>
      <c r="AV4" s="903"/>
      <c r="AW4" s="903"/>
      <c r="AX4" s="903"/>
      <c r="AY4" s="903"/>
      <c r="AZ4" s="903"/>
      <c r="BA4" s="903"/>
      <c r="BB4" s="903"/>
      <c r="BC4" s="903"/>
      <c r="BD4" s="903"/>
      <c r="BE4" s="903"/>
      <c r="BF4" s="904"/>
      <c r="BG4" s="180"/>
    </row>
    <row r="5" spans="1:59" ht="16.5" thickBot="1" x14ac:dyDescent="0.3">
      <c r="A5" s="840"/>
      <c r="B5" s="846"/>
      <c r="C5" s="846"/>
      <c r="D5" s="840"/>
      <c r="E5" s="172"/>
      <c r="F5" s="173">
        <v>1</v>
      </c>
      <c r="G5" s="174">
        <v>2</v>
      </c>
      <c r="H5" s="174">
        <v>3</v>
      </c>
      <c r="I5" s="174">
        <v>4</v>
      </c>
      <c r="J5" s="174">
        <v>5</v>
      </c>
      <c r="K5" s="174">
        <v>6</v>
      </c>
      <c r="L5" s="174">
        <v>7</v>
      </c>
      <c r="M5" s="174">
        <v>8</v>
      </c>
      <c r="N5" s="174">
        <v>9</v>
      </c>
      <c r="O5" s="174">
        <v>10</v>
      </c>
      <c r="P5" s="174">
        <v>11</v>
      </c>
      <c r="Q5" s="174">
        <v>12</v>
      </c>
      <c r="R5" s="174">
        <v>13</v>
      </c>
      <c r="S5" s="174">
        <v>14</v>
      </c>
      <c r="T5" s="174">
        <v>15</v>
      </c>
      <c r="U5" s="174">
        <v>16</v>
      </c>
      <c r="V5" s="16">
        <v>17</v>
      </c>
      <c r="W5" s="175">
        <v>18</v>
      </c>
      <c r="X5" s="175">
        <v>19</v>
      </c>
      <c r="Y5" s="174">
        <v>20</v>
      </c>
      <c r="Z5" s="173">
        <v>21</v>
      </c>
      <c r="AA5" s="173">
        <v>22</v>
      </c>
      <c r="AB5" s="173">
        <v>23</v>
      </c>
      <c r="AC5" s="173">
        <v>24</v>
      </c>
      <c r="AD5" s="173">
        <v>25</v>
      </c>
      <c r="AE5" s="173">
        <v>26</v>
      </c>
      <c r="AF5" s="173">
        <v>27</v>
      </c>
      <c r="AG5" s="173">
        <v>28</v>
      </c>
      <c r="AH5" s="173">
        <v>29</v>
      </c>
      <c r="AI5" s="173">
        <v>30</v>
      </c>
      <c r="AJ5" s="173">
        <v>31</v>
      </c>
      <c r="AK5" s="173">
        <v>32</v>
      </c>
      <c r="AL5" s="173">
        <v>33</v>
      </c>
      <c r="AM5" s="173">
        <v>34</v>
      </c>
      <c r="AN5" s="173">
        <v>35</v>
      </c>
      <c r="AO5" s="173">
        <v>36</v>
      </c>
      <c r="AP5" s="173">
        <v>37</v>
      </c>
      <c r="AQ5" s="176">
        <v>38</v>
      </c>
      <c r="AR5" s="176">
        <v>39</v>
      </c>
      <c r="AS5" s="450">
        <v>40</v>
      </c>
      <c r="AT5" s="450">
        <v>41</v>
      </c>
      <c r="AU5" s="177">
        <v>42</v>
      </c>
      <c r="AV5" s="177">
        <v>43</v>
      </c>
      <c r="AW5" s="178">
        <v>44</v>
      </c>
      <c r="AX5" s="175">
        <v>45</v>
      </c>
      <c r="AY5" s="175">
        <v>46</v>
      </c>
      <c r="AZ5" s="175">
        <v>47</v>
      </c>
      <c r="BA5" s="175">
        <v>48</v>
      </c>
      <c r="BB5" s="175">
        <v>49</v>
      </c>
      <c r="BC5" s="175">
        <v>50</v>
      </c>
      <c r="BD5" s="175">
        <v>51</v>
      </c>
      <c r="BE5" s="175">
        <v>52</v>
      </c>
      <c r="BF5" s="179">
        <v>52</v>
      </c>
      <c r="BG5" s="181"/>
    </row>
    <row r="6" spans="1:59" x14ac:dyDescent="0.25">
      <c r="A6" s="889" t="s">
        <v>214</v>
      </c>
      <c r="B6" s="893" t="s">
        <v>40</v>
      </c>
      <c r="C6" s="895" t="s">
        <v>41</v>
      </c>
      <c r="D6" s="28" t="s">
        <v>164</v>
      </c>
      <c r="E6" s="29"/>
      <c r="F6" s="26">
        <f>SUM(F8,F10,F12)</f>
        <v>4</v>
      </c>
      <c r="G6" s="26">
        <f t="shared" ref="G6:U6" si="2">SUM(G8,G10,G12)</f>
        <v>4</v>
      </c>
      <c r="H6" s="26">
        <f t="shared" si="2"/>
        <v>4</v>
      </c>
      <c r="I6" s="26">
        <f t="shared" si="2"/>
        <v>4</v>
      </c>
      <c r="J6" s="26">
        <f t="shared" si="2"/>
        <v>4</v>
      </c>
      <c r="K6" s="26">
        <f t="shared" si="2"/>
        <v>4</v>
      </c>
      <c r="L6" s="26">
        <f t="shared" si="2"/>
        <v>4</v>
      </c>
      <c r="M6" s="26">
        <f t="shared" si="2"/>
        <v>4</v>
      </c>
      <c r="N6" s="26">
        <f t="shared" si="2"/>
        <v>4</v>
      </c>
      <c r="O6" s="26">
        <f t="shared" si="2"/>
        <v>4</v>
      </c>
      <c r="P6" s="26">
        <f t="shared" si="2"/>
        <v>4</v>
      </c>
      <c r="Q6" s="26">
        <f t="shared" si="2"/>
        <v>4</v>
      </c>
      <c r="R6" s="26">
        <f t="shared" si="2"/>
        <v>4</v>
      </c>
      <c r="S6" s="26">
        <f t="shared" si="2"/>
        <v>4</v>
      </c>
      <c r="T6" s="26">
        <f t="shared" si="2"/>
        <v>4</v>
      </c>
      <c r="U6" s="26">
        <f t="shared" si="2"/>
        <v>4</v>
      </c>
      <c r="V6" s="26">
        <v>0</v>
      </c>
      <c r="W6" s="26">
        <v>0</v>
      </c>
      <c r="X6" s="26">
        <v>0</v>
      </c>
      <c r="Y6" s="26">
        <f>SUM(Y8,Y10,Y12)</f>
        <v>7</v>
      </c>
      <c r="Z6" s="26">
        <f t="shared" ref="Z6:AV6" si="3">SUM(Z8,Z10,Z12)</f>
        <v>7</v>
      </c>
      <c r="AA6" s="26">
        <f t="shared" si="3"/>
        <v>7</v>
      </c>
      <c r="AB6" s="26">
        <f t="shared" si="3"/>
        <v>7</v>
      </c>
      <c r="AC6" s="26">
        <f t="shared" si="3"/>
        <v>7</v>
      </c>
      <c r="AD6" s="26">
        <f t="shared" si="3"/>
        <v>7</v>
      </c>
      <c r="AE6" s="26">
        <f t="shared" si="3"/>
        <v>7</v>
      </c>
      <c r="AF6" s="26">
        <f t="shared" si="3"/>
        <v>7</v>
      </c>
      <c r="AG6" s="26">
        <f t="shared" si="3"/>
        <v>7</v>
      </c>
      <c r="AH6" s="26">
        <f t="shared" si="3"/>
        <v>7</v>
      </c>
      <c r="AI6" s="26">
        <f t="shared" si="3"/>
        <v>7</v>
      </c>
      <c r="AJ6" s="26">
        <f t="shared" si="3"/>
        <v>7</v>
      </c>
      <c r="AK6" s="26">
        <f t="shared" si="3"/>
        <v>7</v>
      </c>
      <c r="AL6" s="26">
        <f t="shared" si="3"/>
        <v>7</v>
      </c>
      <c r="AM6" s="26">
        <f t="shared" si="3"/>
        <v>7</v>
      </c>
      <c r="AN6" s="26">
        <f t="shared" si="3"/>
        <v>7</v>
      </c>
      <c r="AO6" s="26">
        <f t="shared" si="3"/>
        <v>4</v>
      </c>
      <c r="AP6" s="26">
        <f t="shared" si="3"/>
        <v>4</v>
      </c>
      <c r="AQ6" s="26">
        <f t="shared" si="3"/>
        <v>0</v>
      </c>
      <c r="AR6" s="26">
        <f t="shared" si="3"/>
        <v>0</v>
      </c>
      <c r="AS6" s="85">
        <f t="shared" si="3"/>
        <v>0</v>
      </c>
      <c r="AT6" s="85">
        <f t="shared" si="3"/>
        <v>0</v>
      </c>
      <c r="AU6" s="26">
        <f t="shared" si="3"/>
        <v>0</v>
      </c>
      <c r="AV6" s="26">
        <f t="shared" si="3"/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/>
      <c r="BF6" s="26">
        <v>0</v>
      </c>
      <c r="BG6" s="182">
        <f>SUM(F6:AP6)</f>
        <v>184</v>
      </c>
    </row>
    <row r="7" spans="1:59" ht="15.75" thickBot="1" x14ac:dyDescent="0.3">
      <c r="A7" s="890"/>
      <c r="B7" s="894"/>
      <c r="C7" s="896"/>
      <c r="D7" s="51" t="s">
        <v>165</v>
      </c>
      <c r="E7" s="159"/>
      <c r="F7" s="183">
        <f>F9+F11+F13</f>
        <v>2</v>
      </c>
      <c r="G7" s="183">
        <f t="shared" ref="G7:U7" si="4">G9+G11+G13</f>
        <v>2</v>
      </c>
      <c r="H7" s="183">
        <f t="shared" si="4"/>
        <v>2</v>
      </c>
      <c r="I7" s="183">
        <f t="shared" si="4"/>
        <v>2</v>
      </c>
      <c r="J7" s="183">
        <f t="shared" si="4"/>
        <v>2</v>
      </c>
      <c r="K7" s="183">
        <f t="shared" si="4"/>
        <v>2</v>
      </c>
      <c r="L7" s="183">
        <f t="shared" si="4"/>
        <v>2</v>
      </c>
      <c r="M7" s="183">
        <f t="shared" si="4"/>
        <v>2</v>
      </c>
      <c r="N7" s="183">
        <f t="shared" si="4"/>
        <v>2</v>
      </c>
      <c r="O7" s="183">
        <f t="shared" si="4"/>
        <v>2</v>
      </c>
      <c r="P7" s="183">
        <f t="shared" si="4"/>
        <v>2</v>
      </c>
      <c r="Q7" s="183">
        <f t="shared" si="4"/>
        <v>2</v>
      </c>
      <c r="R7" s="183">
        <f t="shared" si="4"/>
        <v>2</v>
      </c>
      <c r="S7" s="183">
        <f t="shared" si="4"/>
        <v>2</v>
      </c>
      <c r="T7" s="183">
        <f t="shared" si="4"/>
        <v>2</v>
      </c>
      <c r="U7" s="183">
        <f t="shared" si="4"/>
        <v>2</v>
      </c>
      <c r="V7" s="183">
        <v>0</v>
      </c>
      <c r="W7" s="183">
        <v>0</v>
      </c>
      <c r="X7" s="183">
        <v>0</v>
      </c>
      <c r="Y7" s="183">
        <f t="shared" ref="Y7:AP7" si="5">Y9+Y11+Y13</f>
        <v>4</v>
      </c>
      <c r="Z7" s="183">
        <f t="shared" si="5"/>
        <v>3</v>
      </c>
      <c r="AA7" s="183">
        <f t="shared" si="5"/>
        <v>4</v>
      </c>
      <c r="AB7" s="183">
        <f t="shared" si="5"/>
        <v>3</v>
      </c>
      <c r="AC7" s="183">
        <f t="shared" si="5"/>
        <v>4</v>
      </c>
      <c r="AD7" s="183">
        <f t="shared" si="5"/>
        <v>3</v>
      </c>
      <c r="AE7" s="183">
        <f t="shared" si="5"/>
        <v>4</v>
      </c>
      <c r="AF7" s="183">
        <f t="shared" si="5"/>
        <v>3</v>
      </c>
      <c r="AG7" s="183">
        <f t="shared" si="5"/>
        <v>4</v>
      </c>
      <c r="AH7" s="183">
        <f t="shared" si="5"/>
        <v>3</v>
      </c>
      <c r="AI7" s="183">
        <f t="shared" si="5"/>
        <v>4</v>
      </c>
      <c r="AJ7" s="183">
        <f t="shared" si="5"/>
        <v>3</v>
      </c>
      <c r="AK7" s="183">
        <f t="shared" si="5"/>
        <v>4</v>
      </c>
      <c r="AL7" s="183">
        <f t="shared" si="5"/>
        <v>3</v>
      </c>
      <c r="AM7" s="183">
        <f t="shared" si="5"/>
        <v>4</v>
      </c>
      <c r="AN7" s="183">
        <f t="shared" si="5"/>
        <v>3</v>
      </c>
      <c r="AO7" s="183">
        <f t="shared" si="5"/>
        <v>2</v>
      </c>
      <c r="AP7" s="183">
        <f t="shared" si="5"/>
        <v>2</v>
      </c>
      <c r="AQ7" s="183">
        <f t="shared" ref="AQ7:AV7" si="6">AQ9+AQ13+SUM(AQ13)</f>
        <v>0</v>
      </c>
      <c r="AR7" s="183">
        <f t="shared" si="6"/>
        <v>0</v>
      </c>
      <c r="AS7" s="394">
        <f t="shared" si="6"/>
        <v>0</v>
      </c>
      <c r="AT7" s="394">
        <f t="shared" si="6"/>
        <v>0</v>
      </c>
      <c r="AU7" s="183">
        <f t="shared" si="6"/>
        <v>0</v>
      </c>
      <c r="AV7" s="183">
        <f t="shared" si="6"/>
        <v>0</v>
      </c>
      <c r="AW7" s="183">
        <v>0</v>
      </c>
      <c r="AX7" s="183">
        <v>0</v>
      </c>
      <c r="AY7" s="183">
        <v>0</v>
      </c>
      <c r="AZ7" s="183">
        <v>0</v>
      </c>
      <c r="BA7" s="183">
        <v>0</v>
      </c>
      <c r="BB7" s="183">
        <v>0</v>
      </c>
      <c r="BC7" s="183">
        <v>0</v>
      </c>
      <c r="BD7" s="183">
        <v>0</v>
      </c>
      <c r="BE7" s="183"/>
      <c r="BF7" s="183">
        <v>0</v>
      </c>
      <c r="BG7" s="158">
        <f t="shared" ref="BG7:BG57" si="7">SUM(F7:AP7)</f>
        <v>92</v>
      </c>
    </row>
    <row r="8" spans="1:59" x14ac:dyDescent="0.25">
      <c r="A8" s="890"/>
      <c r="B8" s="875" t="s">
        <v>42</v>
      </c>
      <c r="C8" s="867" t="s">
        <v>43</v>
      </c>
      <c r="D8" s="184" t="s">
        <v>164</v>
      </c>
      <c r="E8" s="185"/>
      <c r="F8" s="186">
        <v>0</v>
      </c>
      <c r="G8" s="186">
        <v>0</v>
      </c>
      <c r="H8" s="186">
        <v>0</v>
      </c>
      <c r="I8" s="186">
        <v>0</v>
      </c>
      <c r="J8" s="186">
        <v>0</v>
      </c>
      <c r="K8" s="186">
        <v>0</v>
      </c>
      <c r="L8" s="186">
        <v>0</v>
      </c>
      <c r="M8" s="186">
        <v>0</v>
      </c>
      <c r="N8" s="186">
        <v>0</v>
      </c>
      <c r="O8" s="186">
        <v>0</v>
      </c>
      <c r="P8" s="186">
        <v>0</v>
      </c>
      <c r="Q8" s="186">
        <v>0</v>
      </c>
      <c r="R8" s="186">
        <v>0</v>
      </c>
      <c r="S8" s="186">
        <v>0</v>
      </c>
      <c r="T8" s="186">
        <v>0</v>
      </c>
      <c r="U8" s="186">
        <v>0</v>
      </c>
      <c r="V8" s="187">
        <v>0</v>
      </c>
      <c r="W8" s="103">
        <v>0</v>
      </c>
      <c r="X8" s="103">
        <v>0</v>
      </c>
      <c r="Y8" s="188">
        <v>3</v>
      </c>
      <c r="Z8" s="188">
        <v>3</v>
      </c>
      <c r="AA8" s="188">
        <v>3</v>
      </c>
      <c r="AB8" s="188">
        <v>3</v>
      </c>
      <c r="AC8" s="188">
        <v>3</v>
      </c>
      <c r="AD8" s="188">
        <v>3</v>
      </c>
      <c r="AE8" s="188">
        <v>3</v>
      </c>
      <c r="AF8" s="188">
        <v>3</v>
      </c>
      <c r="AG8" s="188">
        <v>3</v>
      </c>
      <c r="AH8" s="188">
        <v>3</v>
      </c>
      <c r="AI8" s="188">
        <v>3</v>
      </c>
      <c r="AJ8" s="188">
        <v>3</v>
      </c>
      <c r="AK8" s="188">
        <v>3</v>
      </c>
      <c r="AL8" s="188">
        <v>3</v>
      </c>
      <c r="AM8" s="188">
        <v>3</v>
      </c>
      <c r="AN8" s="188">
        <v>3</v>
      </c>
      <c r="AO8" s="188">
        <v>0</v>
      </c>
      <c r="AP8" s="188">
        <v>0</v>
      </c>
      <c r="AQ8" s="189">
        <v>0</v>
      </c>
      <c r="AR8" s="189">
        <v>0</v>
      </c>
      <c r="AS8" s="451">
        <v>0</v>
      </c>
      <c r="AT8" s="451">
        <v>0</v>
      </c>
      <c r="AU8" s="190">
        <v>0</v>
      </c>
      <c r="AV8" s="190">
        <v>0</v>
      </c>
      <c r="AW8" s="187">
        <v>0</v>
      </c>
      <c r="AX8" s="103">
        <v>0</v>
      </c>
      <c r="AY8" s="103">
        <v>0</v>
      </c>
      <c r="AZ8" s="103">
        <v>0</v>
      </c>
      <c r="BA8" s="103">
        <v>0</v>
      </c>
      <c r="BB8" s="103">
        <v>0</v>
      </c>
      <c r="BC8" s="103">
        <v>0</v>
      </c>
      <c r="BD8" s="103">
        <v>0</v>
      </c>
      <c r="BE8" s="103"/>
      <c r="BF8" s="103">
        <v>0</v>
      </c>
      <c r="BG8" s="191">
        <f t="shared" si="7"/>
        <v>48</v>
      </c>
    </row>
    <row r="9" spans="1:59" x14ac:dyDescent="0.25">
      <c r="A9" s="890"/>
      <c r="B9" s="880"/>
      <c r="C9" s="866"/>
      <c r="D9" s="192" t="s">
        <v>165</v>
      </c>
      <c r="E9" s="193"/>
      <c r="F9" s="92">
        <v>0</v>
      </c>
      <c r="G9" s="92">
        <v>0</v>
      </c>
      <c r="H9" s="92">
        <v>0</v>
      </c>
      <c r="I9" s="92">
        <v>0</v>
      </c>
      <c r="J9" s="92">
        <v>0</v>
      </c>
      <c r="K9" s="92">
        <v>0</v>
      </c>
      <c r="L9" s="92">
        <v>0</v>
      </c>
      <c r="M9" s="92">
        <v>0</v>
      </c>
      <c r="N9" s="92">
        <v>0</v>
      </c>
      <c r="O9" s="92">
        <v>0</v>
      </c>
      <c r="P9" s="92">
        <v>0</v>
      </c>
      <c r="Q9" s="92">
        <v>0</v>
      </c>
      <c r="R9" s="92">
        <v>0</v>
      </c>
      <c r="S9" s="92">
        <v>0</v>
      </c>
      <c r="T9" s="92">
        <v>0</v>
      </c>
      <c r="U9" s="92">
        <v>0</v>
      </c>
      <c r="V9" s="194">
        <v>0</v>
      </c>
      <c r="W9" s="195">
        <v>0</v>
      </c>
      <c r="X9" s="195">
        <v>0</v>
      </c>
      <c r="Y9" s="109">
        <v>2</v>
      </c>
      <c r="Z9" s="91">
        <v>1</v>
      </c>
      <c r="AA9" s="91">
        <v>2</v>
      </c>
      <c r="AB9" s="91">
        <v>1</v>
      </c>
      <c r="AC9" s="91">
        <v>2</v>
      </c>
      <c r="AD9" s="91">
        <v>1</v>
      </c>
      <c r="AE9" s="91">
        <v>2</v>
      </c>
      <c r="AF9" s="91">
        <v>1</v>
      </c>
      <c r="AG9" s="91">
        <v>2</v>
      </c>
      <c r="AH9" s="91">
        <v>1</v>
      </c>
      <c r="AI9" s="91">
        <v>2</v>
      </c>
      <c r="AJ9" s="91">
        <v>1</v>
      </c>
      <c r="AK9" s="91">
        <v>2</v>
      </c>
      <c r="AL9" s="91">
        <v>1</v>
      </c>
      <c r="AM9" s="91">
        <v>2</v>
      </c>
      <c r="AN9" s="91">
        <v>1</v>
      </c>
      <c r="AO9" s="91">
        <v>0</v>
      </c>
      <c r="AP9" s="91">
        <v>0</v>
      </c>
      <c r="AQ9" s="196">
        <v>0</v>
      </c>
      <c r="AR9" s="196">
        <v>0</v>
      </c>
      <c r="AS9" s="452">
        <v>0</v>
      </c>
      <c r="AT9" s="452">
        <v>0</v>
      </c>
      <c r="AU9" s="197">
        <v>0</v>
      </c>
      <c r="AV9" s="197">
        <v>0</v>
      </c>
      <c r="AW9" s="194">
        <v>0</v>
      </c>
      <c r="AX9" s="195">
        <v>0</v>
      </c>
      <c r="AY9" s="195">
        <v>0</v>
      </c>
      <c r="AZ9" s="195">
        <v>0</v>
      </c>
      <c r="BA9" s="195">
        <v>0</v>
      </c>
      <c r="BB9" s="195">
        <v>0</v>
      </c>
      <c r="BC9" s="195">
        <v>0</v>
      </c>
      <c r="BD9" s="195">
        <v>0</v>
      </c>
      <c r="BE9" s="195"/>
      <c r="BF9" s="195">
        <v>0</v>
      </c>
      <c r="BG9" s="91">
        <f t="shared" si="7"/>
        <v>24</v>
      </c>
    </row>
    <row r="10" spans="1:59" x14ac:dyDescent="0.25">
      <c r="A10" s="890"/>
      <c r="B10" s="897" t="s">
        <v>45</v>
      </c>
      <c r="C10" s="898" t="s">
        <v>29</v>
      </c>
      <c r="D10" s="192" t="s">
        <v>164</v>
      </c>
      <c r="E10" s="193"/>
      <c r="F10" s="92">
        <v>2</v>
      </c>
      <c r="G10" s="105">
        <v>2</v>
      </c>
      <c r="H10" s="105">
        <v>2</v>
      </c>
      <c r="I10" s="105">
        <v>2</v>
      </c>
      <c r="J10" s="105">
        <v>2</v>
      </c>
      <c r="K10" s="105">
        <v>2</v>
      </c>
      <c r="L10" s="105">
        <v>2</v>
      </c>
      <c r="M10" s="105">
        <v>2</v>
      </c>
      <c r="N10" s="105">
        <v>2</v>
      </c>
      <c r="O10" s="105">
        <v>2</v>
      </c>
      <c r="P10" s="105">
        <v>2</v>
      </c>
      <c r="Q10" s="105">
        <v>2</v>
      </c>
      <c r="R10" s="105">
        <v>2</v>
      </c>
      <c r="S10" s="105">
        <v>2</v>
      </c>
      <c r="T10" s="105">
        <v>2</v>
      </c>
      <c r="U10" s="105">
        <v>2</v>
      </c>
      <c r="V10" s="194">
        <v>0</v>
      </c>
      <c r="W10" s="195">
        <v>0</v>
      </c>
      <c r="X10" s="195">
        <v>0</v>
      </c>
      <c r="Y10" s="105">
        <v>2</v>
      </c>
      <c r="Z10" s="92">
        <v>2</v>
      </c>
      <c r="AA10" s="92">
        <v>2</v>
      </c>
      <c r="AB10" s="92">
        <v>2</v>
      </c>
      <c r="AC10" s="92">
        <v>2</v>
      </c>
      <c r="AD10" s="92">
        <v>2</v>
      </c>
      <c r="AE10" s="92">
        <v>2</v>
      </c>
      <c r="AF10" s="92">
        <v>2</v>
      </c>
      <c r="AG10" s="92">
        <v>2</v>
      </c>
      <c r="AH10" s="92">
        <v>2</v>
      </c>
      <c r="AI10" s="92">
        <v>2</v>
      </c>
      <c r="AJ10" s="92">
        <v>2</v>
      </c>
      <c r="AK10" s="92">
        <v>2</v>
      </c>
      <c r="AL10" s="92">
        <v>2</v>
      </c>
      <c r="AM10" s="92">
        <v>2</v>
      </c>
      <c r="AN10" s="92">
        <v>2</v>
      </c>
      <c r="AO10" s="92">
        <v>2</v>
      </c>
      <c r="AP10" s="92">
        <v>2</v>
      </c>
      <c r="AQ10" s="196">
        <v>0</v>
      </c>
      <c r="AR10" s="196">
        <v>0</v>
      </c>
      <c r="AS10" s="452">
        <v>0</v>
      </c>
      <c r="AT10" s="452">
        <v>0</v>
      </c>
      <c r="AU10" s="197">
        <v>0</v>
      </c>
      <c r="AV10" s="197">
        <v>0</v>
      </c>
      <c r="AW10" s="194">
        <v>0</v>
      </c>
      <c r="AX10" s="195">
        <v>0</v>
      </c>
      <c r="AY10" s="195">
        <v>0</v>
      </c>
      <c r="AZ10" s="195">
        <v>0</v>
      </c>
      <c r="BA10" s="195">
        <v>0</v>
      </c>
      <c r="BB10" s="195">
        <v>0</v>
      </c>
      <c r="BC10" s="195">
        <v>0</v>
      </c>
      <c r="BD10" s="195">
        <v>0</v>
      </c>
      <c r="BE10" s="195"/>
      <c r="BF10" s="195">
        <v>0</v>
      </c>
      <c r="BG10" s="91">
        <f t="shared" si="7"/>
        <v>68</v>
      </c>
    </row>
    <row r="11" spans="1:59" x14ac:dyDescent="0.25">
      <c r="A11" s="890"/>
      <c r="B11" s="880"/>
      <c r="C11" s="898"/>
      <c r="D11" s="192" t="s">
        <v>165</v>
      </c>
      <c r="E11" s="193"/>
      <c r="F11" s="92">
        <v>0</v>
      </c>
      <c r="G11" s="92">
        <v>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92">
        <v>0</v>
      </c>
      <c r="O11" s="92">
        <v>0</v>
      </c>
      <c r="P11" s="92">
        <v>0</v>
      </c>
      <c r="Q11" s="92">
        <v>0</v>
      </c>
      <c r="R11" s="92">
        <v>0</v>
      </c>
      <c r="S11" s="92">
        <v>0</v>
      </c>
      <c r="T11" s="92">
        <v>0</v>
      </c>
      <c r="U11" s="92">
        <v>0</v>
      </c>
      <c r="V11" s="194">
        <v>0</v>
      </c>
      <c r="W11" s="195">
        <v>0</v>
      </c>
      <c r="X11" s="195">
        <v>0</v>
      </c>
      <c r="Y11" s="92">
        <v>0</v>
      </c>
      <c r="Z11" s="92">
        <v>0</v>
      </c>
      <c r="AA11" s="92">
        <v>0</v>
      </c>
      <c r="AB11" s="92">
        <v>0</v>
      </c>
      <c r="AC11" s="92">
        <v>0</v>
      </c>
      <c r="AD11" s="92">
        <v>0</v>
      </c>
      <c r="AE11" s="92">
        <v>0</v>
      </c>
      <c r="AF11" s="92">
        <v>0</v>
      </c>
      <c r="AG11" s="92">
        <v>0</v>
      </c>
      <c r="AH11" s="92">
        <v>0</v>
      </c>
      <c r="AI11" s="92">
        <v>0</v>
      </c>
      <c r="AJ11" s="92">
        <v>0</v>
      </c>
      <c r="AK11" s="92">
        <v>0</v>
      </c>
      <c r="AL11" s="92">
        <v>0</v>
      </c>
      <c r="AM11" s="92">
        <v>0</v>
      </c>
      <c r="AN11" s="92">
        <v>0</v>
      </c>
      <c r="AO11" s="92">
        <v>0</v>
      </c>
      <c r="AP11" s="92">
        <v>0</v>
      </c>
      <c r="AQ11" s="196">
        <v>0</v>
      </c>
      <c r="AR11" s="196">
        <v>0</v>
      </c>
      <c r="AS11" s="452">
        <v>0</v>
      </c>
      <c r="AT11" s="452">
        <v>0</v>
      </c>
      <c r="AU11" s="197">
        <v>0</v>
      </c>
      <c r="AV11" s="197">
        <v>0</v>
      </c>
      <c r="AW11" s="194">
        <v>0</v>
      </c>
      <c r="AX11" s="195">
        <v>0</v>
      </c>
      <c r="AY11" s="195">
        <v>0</v>
      </c>
      <c r="AZ11" s="195">
        <v>0</v>
      </c>
      <c r="BA11" s="195">
        <v>0</v>
      </c>
      <c r="BB11" s="195">
        <v>0</v>
      </c>
      <c r="BC11" s="195">
        <v>0</v>
      </c>
      <c r="BD11" s="195">
        <v>0</v>
      </c>
      <c r="BE11" s="195"/>
      <c r="BF11" s="195">
        <v>0</v>
      </c>
      <c r="BG11" s="91">
        <f t="shared" si="7"/>
        <v>0</v>
      </c>
    </row>
    <row r="12" spans="1:59" x14ac:dyDescent="0.25">
      <c r="A12" s="890"/>
      <c r="B12" s="897" t="s">
        <v>46</v>
      </c>
      <c r="C12" s="867" t="s">
        <v>31</v>
      </c>
      <c r="D12" s="192" t="s">
        <v>164</v>
      </c>
      <c r="E12" s="193"/>
      <c r="F12" s="92">
        <v>2</v>
      </c>
      <c r="G12" s="105">
        <v>2</v>
      </c>
      <c r="H12" s="105">
        <v>2</v>
      </c>
      <c r="I12" s="105">
        <v>2</v>
      </c>
      <c r="J12" s="105">
        <v>2</v>
      </c>
      <c r="K12" s="105">
        <v>2</v>
      </c>
      <c r="L12" s="105">
        <v>2</v>
      </c>
      <c r="M12" s="105">
        <v>2</v>
      </c>
      <c r="N12" s="105">
        <v>2</v>
      </c>
      <c r="O12" s="105">
        <v>2</v>
      </c>
      <c r="P12" s="105">
        <v>2</v>
      </c>
      <c r="Q12" s="105">
        <v>2</v>
      </c>
      <c r="R12" s="105">
        <v>2</v>
      </c>
      <c r="S12" s="105">
        <v>2</v>
      </c>
      <c r="T12" s="105">
        <v>2</v>
      </c>
      <c r="U12" s="105">
        <v>2</v>
      </c>
      <c r="V12" s="194">
        <v>0</v>
      </c>
      <c r="W12" s="195">
        <v>0</v>
      </c>
      <c r="X12" s="195">
        <v>0</v>
      </c>
      <c r="Y12" s="105">
        <v>2</v>
      </c>
      <c r="Z12" s="92">
        <v>2</v>
      </c>
      <c r="AA12" s="92">
        <v>2</v>
      </c>
      <c r="AB12" s="92">
        <v>2</v>
      </c>
      <c r="AC12" s="92">
        <v>2</v>
      </c>
      <c r="AD12" s="92">
        <v>2</v>
      </c>
      <c r="AE12" s="92">
        <v>2</v>
      </c>
      <c r="AF12" s="92">
        <v>2</v>
      </c>
      <c r="AG12" s="92">
        <v>2</v>
      </c>
      <c r="AH12" s="92">
        <v>2</v>
      </c>
      <c r="AI12" s="92">
        <v>2</v>
      </c>
      <c r="AJ12" s="92">
        <v>2</v>
      </c>
      <c r="AK12" s="92">
        <v>2</v>
      </c>
      <c r="AL12" s="92">
        <v>2</v>
      </c>
      <c r="AM12" s="92">
        <v>2</v>
      </c>
      <c r="AN12" s="92">
        <v>2</v>
      </c>
      <c r="AO12" s="92">
        <v>2</v>
      </c>
      <c r="AP12" s="92">
        <v>2</v>
      </c>
      <c r="AQ12" s="196">
        <v>0</v>
      </c>
      <c r="AR12" s="196">
        <v>0</v>
      </c>
      <c r="AS12" s="452">
        <v>0</v>
      </c>
      <c r="AT12" s="452">
        <v>0</v>
      </c>
      <c r="AU12" s="197">
        <v>0</v>
      </c>
      <c r="AV12" s="197">
        <v>0</v>
      </c>
      <c r="AW12" s="194">
        <v>0</v>
      </c>
      <c r="AX12" s="195">
        <v>0</v>
      </c>
      <c r="AY12" s="195">
        <v>0</v>
      </c>
      <c r="AZ12" s="195">
        <v>0</v>
      </c>
      <c r="BA12" s="195">
        <v>0</v>
      </c>
      <c r="BB12" s="195">
        <v>0</v>
      </c>
      <c r="BC12" s="195">
        <v>0</v>
      </c>
      <c r="BD12" s="195">
        <v>0</v>
      </c>
      <c r="BE12" s="195"/>
      <c r="BF12" s="195">
        <v>0</v>
      </c>
      <c r="BG12" s="91">
        <f t="shared" si="7"/>
        <v>68</v>
      </c>
    </row>
    <row r="13" spans="1:59" ht="15.75" thickBot="1" x14ac:dyDescent="0.3">
      <c r="A13" s="890"/>
      <c r="B13" s="880"/>
      <c r="C13" s="866"/>
      <c r="D13" s="198" t="s">
        <v>165</v>
      </c>
      <c r="E13" s="199"/>
      <c r="F13" s="200">
        <v>2</v>
      </c>
      <c r="G13" s="200">
        <v>2</v>
      </c>
      <c r="H13" s="200">
        <v>2</v>
      </c>
      <c r="I13" s="200">
        <v>2</v>
      </c>
      <c r="J13" s="200">
        <v>2</v>
      </c>
      <c r="K13" s="200">
        <v>2</v>
      </c>
      <c r="L13" s="200">
        <v>2</v>
      </c>
      <c r="M13" s="200">
        <v>2</v>
      </c>
      <c r="N13" s="200">
        <v>2</v>
      </c>
      <c r="O13" s="200">
        <v>2</v>
      </c>
      <c r="P13" s="200">
        <v>2</v>
      </c>
      <c r="Q13" s="200">
        <v>2</v>
      </c>
      <c r="R13" s="200">
        <v>2</v>
      </c>
      <c r="S13" s="200">
        <v>2</v>
      </c>
      <c r="T13" s="200">
        <v>2</v>
      </c>
      <c r="U13" s="200">
        <v>2</v>
      </c>
      <c r="V13" s="201">
        <v>0</v>
      </c>
      <c r="W13" s="202">
        <v>0</v>
      </c>
      <c r="X13" s="202">
        <v>0</v>
      </c>
      <c r="Y13" s="200">
        <v>2</v>
      </c>
      <c r="Z13" s="200">
        <v>2</v>
      </c>
      <c r="AA13" s="200">
        <v>2</v>
      </c>
      <c r="AB13" s="200">
        <v>2</v>
      </c>
      <c r="AC13" s="200">
        <v>2</v>
      </c>
      <c r="AD13" s="200">
        <v>2</v>
      </c>
      <c r="AE13" s="200">
        <v>2</v>
      </c>
      <c r="AF13" s="200">
        <v>2</v>
      </c>
      <c r="AG13" s="200">
        <v>2</v>
      </c>
      <c r="AH13" s="200">
        <v>2</v>
      </c>
      <c r="AI13" s="200">
        <v>2</v>
      </c>
      <c r="AJ13" s="200">
        <v>2</v>
      </c>
      <c r="AK13" s="200">
        <v>2</v>
      </c>
      <c r="AL13" s="200">
        <v>2</v>
      </c>
      <c r="AM13" s="200">
        <v>2</v>
      </c>
      <c r="AN13" s="200">
        <v>2</v>
      </c>
      <c r="AO13" s="200">
        <v>2</v>
      </c>
      <c r="AP13" s="200">
        <v>2</v>
      </c>
      <c r="AQ13" s="203">
        <v>0</v>
      </c>
      <c r="AR13" s="203">
        <v>0</v>
      </c>
      <c r="AS13" s="453">
        <v>0</v>
      </c>
      <c r="AT13" s="453">
        <v>0</v>
      </c>
      <c r="AU13" s="204">
        <v>0</v>
      </c>
      <c r="AV13" s="204">
        <v>0</v>
      </c>
      <c r="AW13" s="201">
        <v>0</v>
      </c>
      <c r="AX13" s="202">
        <v>0</v>
      </c>
      <c r="AY13" s="202">
        <v>0</v>
      </c>
      <c r="AZ13" s="202">
        <v>0</v>
      </c>
      <c r="BA13" s="202">
        <v>0</v>
      </c>
      <c r="BB13" s="202">
        <v>0</v>
      </c>
      <c r="BC13" s="202">
        <v>0</v>
      </c>
      <c r="BD13" s="202">
        <v>0</v>
      </c>
      <c r="BE13" s="202"/>
      <c r="BF13" s="202">
        <v>0</v>
      </c>
      <c r="BG13" s="122">
        <f t="shared" si="7"/>
        <v>68</v>
      </c>
    </row>
    <row r="14" spans="1:59" x14ac:dyDescent="0.25">
      <c r="A14" s="890"/>
      <c r="B14" s="870" t="s">
        <v>48</v>
      </c>
      <c r="C14" s="872" t="s">
        <v>49</v>
      </c>
      <c r="D14" s="28" t="s">
        <v>164</v>
      </c>
      <c r="E14" s="138"/>
      <c r="F14" s="26">
        <f>SUM(F16)</f>
        <v>2</v>
      </c>
      <c r="G14" s="26">
        <f t="shared" ref="F14:U15" si="8">SUM(G16)</f>
        <v>2</v>
      </c>
      <c r="H14" s="26">
        <f t="shared" si="8"/>
        <v>2</v>
      </c>
      <c r="I14" s="26">
        <f t="shared" si="8"/>
        <v>2</v>
      </c>
      <c r="J14" s="26">
        <f t="shared" si="8"/>
        <v>2</v>
      </c>
      <c r="K14" s="26">
        <f t="shared" si="8"/>
        <v>2</v>
      </c>
      <c r="L14" s="26">
        <f t="shared" si="8"/>
        <v>2</v>
      </c>
      <c r="M14" s="26">
        <f t="shared" si="8"/>
        <v>2</v>
      </c>
      <c r="N14" s="26">
        <f t="shared" si="8"/>
        <v>2</v>
      </c>
      <c r="O14" s="26">
        <f t="shared" si="8"/>
        <v>2</v>
      </c>
      <c r="P14" s="26">
        <f t="shared" si="8"/>
        <v>2</v>
      </c>
      <c r="Q14" s="26">
        <f t="shared" si="8"/>
        <v>2</v>
      </c>
      <c r="R14" s="26">
        <f t="shared" si="8"/>
        <v>2</v>
      </c>
      <c r="S14" s="26">
        <f t="shared" si="8"/>
        <v>2</v>
      </c>
      <c r="T14" s="26">
        <f t="shared" si="8"/>
        <v>4</v>
      </c>
      <c r="U14" s="26">
        <f t="shared" si="8"/>
        <v>4</v>
      </c>
      <c r="V14" s="26">
        <v>0</v>
      </c>
      <c r="W14" s="26">
        <v>0</v>
      </c>
      <c r="X14" s="26">
        <v>0</v>
      </c>
      <c r="Y14" s="26">
        <f t="shared" ref="Y14:AU15" si="9">SUM(Y16)</f>
        <v>0</v>
      </c>
      <c r="Z14" s="26">
        <f t="shared" si="9"/>
        <v>0</v>
      </c>
      <c r="AA14" s="26">
        <f t="shared" si="9"/>
        <v>0</v>
      </c>
      <c r="AB14" s="26">
        <f t="shared" si="9"/>
        <v>0</v>
      </c>
      <c r="AC14" s="26">
        <f t="shared" si="9"/>
        <v>0</v>
      </c>
      <c r="AD14" s="26">
        <f t="shared" si="9"/>
        <v>0</v>
      </c>
      <c r="AE14" s="26">
        <f t="shared" si="9"/>
        <v>0</v>
      </c>
      <c r="AF14" s="26">
        <f t="shared" si="9"/>
        <v>0</v>
      </c>
      <c r="AG14" s="26">
        <f t="shared" si="9"/>
        <v>0</v>
      </c>
      <c r="AH14" s="26">
        <f t="shared" si="9"/>
        <v>0</v>
      </c>
      <c r="AI14" s="26">
        <f t="shared" si="9"/>
        <v>0</v>
      </c>
      <c r="AJ14" s="26">
        <f t="shared" si="9"/>
        <v>0</v>
      </c>
      <c r="AK14" s="26">
        <f t="shared" si="9"/>
        <v>0</v>
      </c>
      <c r="AL14" s="26">
        <f t="shared" si="9"/>
        <v>0</v>
      </c>
      <c r="AM14" s="26">
        <f t="shared" si="9"/>
        <v>0</v>
      </c>
      <c r="AN14" s="26">
        <f t="shared" si="9"/>
        <v>0</v>
      </c>
      <c r="AO14" s="26">
        <f t="shared" si="9"/>
        <v>0</v>
      </c>
      <c r="AP14" s="26">
        <f t="shared" si="9"/>
        <v>0</v>
      </c>
      <c r="AQ14" s="26">
        <f t="shared" si="9"/>
        <v>0</v>
      </c>
      <c r="AR14" s="26">
        <f t="shared" si="9"/>
        <v>0</v>
      </c>
      <c r="AS14" s="85">
        <f t="shared" si="9"/>
        <v>0</v>
      </c>
      <c r="AT14" s="85">
        <f t="shared" si="9"/>
        <v>0</v>
      </c>
      <c r="AU14" s="26">
        <f t="shared" si="9"/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/>
      <c r="BF14" s="26">
        <v>0</v>
      </c>
      <c r="BG14" s="182">
        <f t="shared" si="7"/>
        <v>36</v>
      </c>
    </row>
    <row r="15" spans="1:59" ht="15.75" thickBot="1" x14ac:dyDescent="0.3">
      <c r="A15" s="890"/>
      <c r="B15" s="871"/>
      <c r="C15" s="884"/>
      <c r="D15" s="51" t="s">
        <v>165</v>
      </c>
      <c r="E15" s="156"/>
      <c r="F15" s="183">
        <f t="shared" si="8"/>
        <v>1</v>
      </c>
      <c r="G15" s="183">
        <f t="shared" si="8"/>
        <v>1</v>
      </c>
      <c r="H15" s="183">
        <f t="shared" si="8"/>
        <v>1</v>
      </c>
      <c r="I15" s="183">
        <f t="shared" si="8"/>
        <v>1</v>
      </c>
      <c r="J15" s="183">
        <f t="shared" si="8"/>
        <v>1</v>
      </c>
      <c r="K15" s="183">
        <f t="shared" si="8"/>
        <v>1</v>
      </c>
      <c r="L15" s="183">
        <f t="shared" si="8"/>
        <v>1</v>
      </c>
      <c r="M15" s="183">
        <f t="shared" si="8"/>
        <v>1</v>
      </c>
      <c r="N15" s="183">
        <f t="shared" si="8"/>
        <v>1</v>
      </c>
      <c r="O15" s="183">
        <f t="shared" si="8"/>
        <v>1</v>
      </c>
      <c r="P15" s="183">
        <f t="shared" si="8"/>
        <v>1</v>
      </c>
      <c r="Q15" s="183">
        <f t="shared" si="8"/>
        <v>1</v>
      </c>
      <c r="R15" s="183">
        <f t="shared" si="8"/>
        <v>1</v>
      </c>
      <c r="S15" s="183">
        <f t="shared" si="8"/>
        <v>1</v>
      </c>
      <c r="T15" s="183">
        <f t="shared" si="8"/>
        <v>2</v>
      </c>
      <c r="U15" s="183">
        <f t="shared" si="8"/>
        <v>2</v>
      </c>
      <c r="V15" s="183">
        <v>0</v>
      </c>
      <c r="W15" s="183">
        <v>0</v>
      </c>
      <c r="X15" s="183">
        <v>0</v>
      </c>
      <c r="Y15" s="183">
        <f t="shared" si="9"/>
        <v>0</v>
      </c>
      <c r="Z15" s="183">
        <f t="shared" si="9"/>
        <v>0</v>
      </c>
      <c r="AA15" s="183">
        <f t="shared" si="9"/>
        <v>0</v>
      </c>
      <c r="AB15" s="183">
        <f t="shared" si="9"/>
        <v>0</v>
      </c>
      <c r="AC15" s="183">
        <f t="shared" si="9"/>
        <v>0</v>
      </c>
      <c r="AD15" s="183">
        <f t="shared" si="9"/>
        <v>0</v>
      </c>
      <c r="AE15" s="183">
        <f t="shared" si="9"/>
        <v>0</v>
      </c>
      <c r="AF15" s="183">
        <f t="shared" si="9"/>
        <v>0</v>
      </c>
      <c r="AG15" s="183">
        <f t="shared" si="9"/>
        <v>0</v>
      </c>
      <c r="AH15" s="183">
        <f t="shared" si="9"/>
        <v>0</v>
      </c>
      <c r="AI15" s="183">
        <f t="shared" si="9"/>
        <v>0</v>
      </c>
      <c r="AJ15" s="183">
        <f t="shared" si="9"/>
        <v>0</v>
      </c>
      <c r="AK15" s="183">
        <f t="shared" si="9"/>
        <v>0</v>
      </c>
      <c r="AL15" s="183">
        <f t="shared" si="9"/>
        <v>0</v>
      </c>
      <c r="AM15" s="183">
        <f t="shared" si="9"/>
        <v>0</v>
      </c>
      <c r="AN15" s="183">
        <f t="shared" si="9"/>
        <v>0</v>
      </c>
      <c r="AO15" s="183">
        <f t="shared" si="9"/>
        <v>0</v>
      </c>
      <c r="AP15" s="183">
        <f t="shared" si="9"/>
        <v>0</v>
      </c>
      <c r="AQ15" s="183">
        <f t="shared" si="9"/>
        <v>0</v>
      </c>
      <c r="AR15" s="183">
        <f t="shared" si="9"/>
        <v>0</v>
      </c>
      <c r="AS15" s="394">
        <f t="shared" si="9"/>
        <v>0</v>
      </c>
      <c r="AT15" s="394">
        <f t="shared" si="9"/>
        <v>0</v>
      </c>
      <c r="AU15" s="183">
        <f t="shared" si="9"/>
        <v>0</v>
      </c>
      <c r="AV15" s="183">
        <v>0</v>
      </c>
      <c r="AW15" s="183">
        <v>0</v>
      </c>
      <c r="AX15" s="183">
        <v>0</v>
      </c>
      <c r="AY15" s="183">
        <v>0</v>
      </c>
      <c r="AZ15" s="183">
        <v>0</v>
      </c>
      <c r="BA15" s="183">
        <v>0</v>
      </c>
      <c r="BB15" s="183">
        <v>0</v>
      </c>
      <c r="BC15" s="183">
        <v>0</v>
      </c>
      <c r="BD15" s="183">
        <v>0</v>
      </c>
      <c r="BE15" s="183"/>
      <c r="BF15" s="183">
        <v>0</v>
      </c>
      <c r="BG15" s="158">
        <f t="shared" si="7"/>
        <v>18</v>
      </c>
    </row>
    <row r="16" spans="1:59" x14ac:dyDescent="0.25">
      <c r="A16" s="890"/>
      <c r="B16" s="899" t="s">
        <v>50</v>
      </c>
      <c r="C16" s="882" t="s">
        <v>52</v>
      </c>
      <c r="D16" s="184" t="s">
        <v>164</v>
      </c>
      <c r="E16" s="185"/>
      <c r="F16" s="186">
        <v>2</v>
      </c>
      <c r="G16" s="186">
        <v>2</v>
      </c>
      <c r="H16" s="186">
        <v>2</v>
      </c>
      <c r="I16" s="186">
        <v>2</v>
      </c>
      <c r="J16" s="186">
        <v>2</v>
      </c>
      <c r="K16" s="186">
        <v>2</v>
      </c>
      <c r="L16" s="186">
        <v>2</v>
      </c>
      <c r="M16" s="186">
        <v>2</v>
      </c>
      <c r="N16" s="186">
        <v>2</v>
      </c>
      <c r="O16" s="186">
        <v>2</v>
      </c>
      <c r="P16" s="186">
        <v>2</v>
      </c>
      <c r="Q16" s="186">
        <v>2</v>
      </c>
      <c r="R16" s="186">
        <v>2</v>
      </c>
      <c r="S16" s="186">
        <v>2</v>
      </c>
      <c r="T16" s="186">
        <v>4</v>
      </c>
      <c r="U16" s="186">
        <v>4</v>
      </c>
      <c r="V16" s="187">
        <v>0</v>
      </c>
      <c r="W16" s="103">
        <v>0</v>
      </c>
      <c r="X16" s="103">
        <v>0</v>
      </c>
      <c r="Y16" s="205">
        <v>0</v>
      </c>
      <c r="Z16" s="205">
        <v>0</v>
      </c>
      <c r="AA16" s="205">
        <v>0</v>
      </c>
      <c r="AB16" s="205">
        <v>0</v>
      </c>
      <c r="AC16" s="205">
        <v>0</v>
      </c>
      <c r="AD16" s="205">
        <v>0</v>
      </c>
      <c r="AE16" s="205">
        <v>0</v>
      </c>
      <c r="AF16" s="205">
        <v>0</v>
      </c>
      <c r="AG16" s="205">
        <v>0</v>
      </c>
      <c r="AH16" s="205">
        <v>0</v>
      </c>
      <c r="AI16" s="205">
        <v>0</v>
      </c>
      <c r="AJ16" s="205">
        <v>0</v>
      </c>
      <c r="AK16" s="205">
        <v>0</v>
      </c>
      <c r="AL16" s="205">
        <v>0</v>
      </c>
      <c r="AM16" s="205">
        <v>0</v>
      </c>
      <c r="AN16" s="205">
        <v>0</v>
      </c>
      <c r="AO16" s="205">
        <v>0</v>
      </c>
      <c r="AP16" s="205">
        <v>0</v>
      </c>
      <c r="AQ16" s="189">
        <v>0</v>
      </c>
      <c r="AR16" s="189">
        <v>0</v>
      </c>
      <c r="AS16" s="451">
        <v>0</v>
      </c>
      <c r="AT16" s="451">
        <v>0</v>
      </c>
      <c r="AU16" s="190">
        <v>0</v>
      </c>
      <c r="AV16" s="190">
        <v>0</v>
      </c>
      <c r="AW16" s="187">
        <v>0</v>
      </c>
      <c r="AX16" s="103">
        <v>0</v>
      </c>
      <c r="AY16" s="103">
        <v>0</v>
      </c>
      <c r="AZ16" s="103">
        <v>0</v>
      </c>
      <c r="BA16" s="103">
        <v>0</v>
      </c>
      <c r="BB16" s="103">
        <v>0</v>
      </c>
      <c r="BC16" s="103">
        <v>0</v>
      </c>
      <c r="BD16" s="103">
        <v>0</v>
      </c>
      <c r="BE16" s="103"/>
      <c r="BF16" s="103">
        <v>0</v>
      </c>
      <c r="BG16" s="191">
        <f t="shared" si="7"/>
        <v>36</v>
      </c>
    </row>
    <row r="17" spans="1:59" ht="15.75" thickBot="1" x14ac:dyDescent="0.3">
      <c r="A17" s="890"/>
      <c r="B17" s="900"/>
      <c r="C17" s="883"/>
      <c r="D17" s="198" t="s">
        <v>165</v>
      </c>
      <c r="E17" s="199"/>
      <c r="F17" s="200">
        <v>1</v>
      </c>
      <c r="G17" s="200">
        <v>1</v>
      </c>
      <c r="H17" s="200">
        <v>1</v>
      </c>
      <c r="I17" s="200">
        <v>1</v>
      </c>
      <c r="J17" s="200">
        <v>1</v>
      </c>
      <c r="K17" s="200">
        <v>1</v>
      </c>
      <c r="L17" s="200">
        <v>1</v>
      </c>
      <c r="M17" s="200">
        <v>1</v>
      </c>
      <c r="N17" s="200">
        <v>1</v>
      </c>
      <c r="O17" s="200">
        <v>1</v>
      </c>
      <c r="P17" s="200">
        <v>1</v>
      </c>
      <c r="Q17" s="200">
        <v>1</v>
      </c>
      <c r="R17" s="200">
        <v>1</v>
      </c>
      <c r="S17" s="200">
        <v>1</v>
      </c>
      <c r="T17" s="200">
        <v>2</v>
      </c>
      <c r="U17" s="200">
        <v>2</v>
      </c>
      <c r="V17" s="201">
        <v>0</v>
      </c>
      <c r="W17" s="202">
        <v>0</v>
      </c>
      <c r="X17" s="202">
        <v>0</v>
      </c>
      <c r="Y17" s="206">
        <v>0</v>
      </c>
      <c r="Z17" s="206">
        <v>0</v>
      </c>
      <c r="AA17" s="206">
        <v>0</v>
      </c>
      <c r="AB17" s="206">
        <v>0</v>
      </c>
      <c r="AC17" s="206">
        <v>0</v>
      </c>
      <c r="AD17" s="206">
        <v>0</v>
      </c>
      <c r="AE17" s="206">
        <v>0</v>
      </c>
      <c r="AF17" s="206">
        <v>0</v>
      </c>
      <c r="AG17" s="206">
        <v>0</v>
      </c>
      <c r="AH17" s="206">
        <v>0</v>
      </c>
      <c r="AI17" s="206">
        <v>0</v>
      </c>
      <c r="AJ17" s="206">
        <v>0</v>
      </c>
      <c r="AK17" s="206">
        <v>0</v>
      </c>
      <c r="AL17" s="206">
        <v>0</v>
      </c>
      <c r="AM17" s="206">
        <v>0</v>
      </c>
      <c r="AN17" s="206">
        <v>0</v>
      </c>
      <c r="AO17" s="206">
        <v>0</v>
      </c>
      <c r="AP17" s="206">
        <v>0</v>
      </c>
      <c r="AQ17" s="203">
        <v>0</v>
      </c>
      <c r="AR17" s="203">
        <v>0</v>
      </c>
      <c r="AS17" s="453">
        <v>0</v>
      </c>
      <c r="AT17" s="453">
        <v>0</v>
      </c>
      <c r="AU17" s="204">
        <v>0</v>
      </c>
      <c r="AV17" s="204">
        <v>0</v>
      </c>
      <c r="AW17" s="201">
        <v>0</v>
      </c>
      <c r="AX17" s="202">
        <v>0</v>
      </c>
      <c r="AY17" s="202">
        <v>0</v>
      </c>
      <c r="AZ17" s="202">
        <v>0</v>
      </c>
      <c r="BA17" s="202">
        <v>0</v>
      </c>
      <c r="BB17" s="202">
        <v>0</v>
      </c>
      <c r="BC17" s="202">
        <v>0</v>
      </c>
      <c r="BD17" s="202">
        <v>0</v>
      </c>
      <c r="BE17" s="202"/>
      <c r="BF17" s="202">
        <v>0</v>
      </c>
      <c r="BG17" s="122">
        <f t="shared" si="7"/>
        <v>18</v>
      </c>
    </row>
    <row r="18" spans="1:59" x14ac:dyDescent="0.25">
      <c r="A18" s="890"/>
      <c r="B18" s="870" t="s">
        <v>53</v>
      </c>
      <c r="C18" s="872" t="s">
        <v>54</v>
      </c>
      <c r="D18" s="28" t="s">
        <v>164</v>
      </c>
      <c r="E18" s="29"/>
      <c r="F18" s="26">
        <f>F20+F22+F24+F26+F28</f>
        <v>6</v>
      </c>
      <c r="G18" s="26">
        <f t="shared" ref="G18:U19" si="10">G20+G22+G24+G26+G28</f>
        <v>6</v>
      </c>
      <c r="H18" s="26">
        <f t="shared" si="10"/>
        <v>7</v>
      </c>
      <c r="I18" s="26">
        <f t="shared" si="10"/>
        <v>6</v>
      </c>
      <c r="J18" s="26">
        <f t="shared" si="10"/>
        <v>6</v>
      </c>
      <c r="K18" s="26">
        <f t="shared" si="10"/>
        <v>6</v>
      </c>
      <c r="L18" s="26">
        <f t="shared" si="10"/>
        <v>6</v>
      </c>
      <c r="M18" s="26">
        <f t="shared" si="10"/>
        <v>6</v>
      </c>
      <c r="N18" s="26">
        <f t="shared" si="10"/>
        <v>6</v>
      </c>
      <c r="O18" s="26">
        <f t="shared" si="10"/>
        <v>6</v>
      </c>
      <c r="P18" s="26">
        <f t="shared" si="10"/>
        <v>6</v>
      </c>
      <c r="Q18" s="26">
        <f t="shared" si="10"/>
        <v>6</v>
      </c>
      <c r="R18" s="26">
        <f t="shared" si="10"/>
        <v>7</v>
      </c>
      <c r="S18" s="26">
        <f t="shared" si="10"/>
        <v>7</v>
      </c>
      <c r="T18" s="26">
        <f t="shared" si="10"/>
        <v>7</v>
      </c>
      <c r="U18" s="26">
        <f t="shared" si="10"/>
        <v>6</v>
      </c>
      <c r="V18" s="26">
        <v>0</v>
      </c>
      <c r="W18" s="26">
        <v>0</v>
      </c>
      <c r="X18" s="26">
        <v>0</v>
      </c>
      <c r="Y18" s="26">
        <f t="shared" ref="Y18:AP19" si="11">Y20+Y22+Y24+Y26+Y28</f>
        <v>11</v>
      </c>
      <c r="Z18" s="26">
        <f t="shared" si="11"/>
        <v>11</v>
      </c>
      <c r="AA18" s="26">
        <f t="shared" si="11"/>
        <v>13</v>
      </c>
      <c r="AB18" s="26">
        <f t="shared" si="11"/>
        <v>13</v>
      </c>
      <c r="AC18" s="26">
        <f t="shared" si="11"/>
        <v>13</v>
      </c>
      <c r="AD18" s="26">
        <f t="shared" si="11"/>
        <v>13</v>
      </c>
      <c r="AE18" s="26">
        <f t="shared" si="11"/>
        <v>13</v>
      </c>
      <c r="AF18" s="26">
        <f t="shared" si="11"/>
        <v>13</v>
      </c>
      <c r="AG18" s="26">
        <f t="shared" si="11"/>
        <v>13</v>
      </c>
      <c r="AH18" s="26">
        <f t="shared" si="11"/>
        <v>13</v>
      </c>
      <c r="AI18" s="26">
        <f t="shared" si="11"/>
        <v>13</v>
      </c>
      <c r="AJ18" s="26">
        <f t="shared" si="11"/>
        <v>13</v>
      </c>
      <c r="AK18" s="26">
        <f t="shared" si="11"/>
        <v>13</v>
      </c>
      <c r="AL18" s="26">
        <f t="shared" si="11"/>
        <v>13</v>
      </c>
      <c r="AM18" s="26">
        <f t="shared" si="11"/>
        <v>13</v>
      </c>
      <c r="AN18" s="26">
        <f t="shared" si="11"/>
        <v>13</v>
      </c>
      <c r="AO18" s="26">
        <f t="shared" si="11"/>
        <v>10</v>
      </c>
      <c r="AP18" s="26">
        <f t="shared" si="11"/>
        <v>10</v>
      </c>
      <c r="AQ18" s="136">
        <v>0</v>
      </c>
      <c r="AR18" s="136">
        <v>0</v>
      </c>
      <c r="AS18" s="449">
        <v>0</v>
      </c>
      <c r="AT18" s="449">
        <v>0</v>
      </c>
      <c r="AU18" s="136">
        <v>0</v>
      </c>
      <c r="AV18" s="13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/>
      <c r="BF18" s="26">
        <v>0</v>
      </c>
      <c r="BG18" s="182">
        <f t="shared" si="7"/>
        <v>324</v>
      </c>
    </row>
    <row r="19" spans="1:59" ht="15.75" thickBot="1" x14ac:dyDescent="0.3">
      <c r="A19" s="890"/>
      <c r="B19" s="871"/>
      <c r="C19" s="884"/>
      <c r="D19" s="51" t="s">
        <v>165</v>
      </c>
      <c r="E19" s="159"/>
      <c r="F19" s="183">
        <f>F21+F23+F25+F27+F29</f>
        <v>3</v>
      </c>
      <c r="G19" s="183">
        <f t="shared" si="10"/>
        <v>3</v>
      </c>
      <c r="H19" s="183">
        <f t="shared" si="10"/>
        <v>3</v>
      </c>
      <c r="I19" s="183">
        <f t="shared" si="10"/>
        <v>3</v>
      </c>
      <c r="J19" s="183">
        <f t="shared" si="10"/>
        <v>3</v>
      </c>
      <c r="K19" s="183">
        <f t="shared" si="10"/>
        <v>3</v>
      </c>
      <c r="L19" s="183">
        <f t="shared" si="10"/>
        <v>3</v>
      </c>
      <c r="M19" s="183">
        <f t="shared" si="10"/>
        <v>3</v>
      </c>
      <c r="N19" s="183">
        <f t="shared" si="10"/>
        <v>3</v>
      </c>
      <c r="O19" s="183">
        <f t="shared" si="10"/>
        <v>3</v>
      </c>
      <c r="P19" s="183">
        <f t="shared" si="10"/>
        <v>3</v>
      </c>
      <c r="Q19" s="183">
        <f t="shared" si="10"/>
        <v>3</v>
      </c>
      <c r="R19" s="183">
        <f t="shared" si="10"/>
        <v>4</v>
      </c>
      <c r="S19" s="183">
        <f t="shared" si="10"/>
        <v>3</v>
      </c>
      <c r="T19" s="183">
        <f t="shared" si="10"/>
        <v>4</v>
      </c>
      <c r="U19" s="183">
        <f t="shared" si="10"/>
        <v>3</v>
      </c>
      <c r="V19" s="183">
        <v>0</v>
      </c>
      <c r="W19" s="183">
        <v>0</v>
      </c>
      <c r="X19" s="183">
        <v>0</v>
      </c>
      <c r="Y19" s="183">
        <f t="shared" si="11"/>
        <v>6</v>
      </c>
      <c r="Z19" s="183">
        <f t="shared" si="11"/>
        <v>5</v>
      </c>
      <c r="AA19" s="183">
        <f t="shared" si="11"/>
        <v>7</v>
      </c>
      <c r="AB19" s="183">
        <f t="shared" si="11"/>
        <v>6</v>
      </c>
      <c r="AC19" s="183">
        <f t="shared" si="11"/>
        <v>7</v>
      </c>
      <c r="AD19" s="183">
        <f t="shared" si="11"/>
        <v>6</v>
      </c>
      <c r="AE19" s="183">
        <f t="shared" si="11"/>
        <v>7</v>
      </c>
      <c r="AF19" s="183">
        <f t="shared" si="11"/>
        <v>6</v>
      </c>
      <c r="AG19" s="183">
        <f t="shared" si="11"/>
        <v>7</v>
      </c>
      <c r="AH19" s="183">
        <f t="shared" si="11"/>
        <v>6</v>
      </c>
      <c r="AI19" s="183">
        <f t="shared" si="11"/>
        <v>7</v>
      </c>
      <c r="AJ19" s="183">
        <f t="shared" si="11"/>
        <v>6</v>
      </c>
      <c r="AK19" s="183">
        <f t="shared" si="11"/>
        <v>7</v>
      </c>
      <c r="AL19" s="183">
        <f t="shared" si="11"/>
        <v>6</v>
      </c>
      <c r="AM19" s="183">
        <f t="shared" si="11"/>
        <v>7</v>
      </c>
      <c r="AN19" s="183">
        <f t="shared" si="11"/>
        <v>6</v>
      </c>
      <c r="AO19" s="183">
        <f t="shared" si="11"/>
        <v>5</v>
      </c>
      <c r="AP19" s="183">
        <f t="shared" si="11"/>
        <v>5</v>
      </c>
      <c r="AQ19" s="152">
        <v>0</v>
      </c>
      <c r="AR19" s="152">
        <v>0</v>
      </c>
      <c r="AS19" s="444">
        <v>0</v>
      </c>
      <c r="AT19" s="444">
        <v>0</v>
      </c>
      <c r="AU19" s="152">
        <v>0</v>
      </c>
      <c r="AV19" s="152">
        <v>0</v>
      </c>
      <c r="AW19" s="183">
        <v>0</v>
      </c>
      <c r="AX19" s="183">
        <v>0</v>
      </c>
      <c r="AY19" s="183">
        <v>0</v>
      </c>
      <c r="AZ19" s="183">
        <v>0</v>
      </c>
      <c r="BA19" s="183">
        <v>0</v>
      </c>
      <c r="BB19" s="183">
        <v>0</v>
      </c>
      <c r="BC19" s="183">
        <v>0</v>
      </c>
      <c r="BD19" s="183">
        <v>0</v>
      </c>
      <c r="BE19" s="183"/>
      <c r="BF19" s="183">
        <v>0</v>
      </c>
      <c r="BG19" s="158">
        <f t="shared" si="7"/>
        <v>162</v>
      </c>
    </row>
    <row r="20" spans="1:59" x14ac:dyDescent="0.25">
      <c r="A20" s="890"/>
      <c r="B20" s="874" t="s">
        <v>215</v>
      </c>
      <c r="C20" s="882" t="s">
        <v>56</v>
      </c>
      <c r="D20" s="184" t="s">
        <v>164</v>
      </c>
      <c r="E20" s="185"/>
      <c r="F20" s="191">
        <v>2</v>
      </c>
      <c r="G20" s="188">
        <v>2</v>
      </c>
      <c r="H20" s="188">
        <v>2</v>
      </c>
      <c r="I20" s="188">
        <v>2</v>
      </c>
      <c r="J20" s="188">
        <v>2</v>
      </c>
      <c r="K20" s="188">
        <v>2</v>
      </c>
      <c r="L20" s="188">
        <v>2</v>
      </c>
      <c r="M20" s="188">
        <v>2</v>
      </c>
      <c r="N20" s="188">
        <v>2</v>
      </c>
      <c r="O20" s="188">
        <v>2</v>
      </c>
      <c r="P20" s="188">
        <v>2</v>
      </c>
      <c r="Q20" s="188">
        <v>2</v>
      </c>
      <c r="R20" s="188">
        <v>2</v>
      </c>
      <c r="S20" s="188">
        <v>2</v>
      </c>
      <c r="T20" s="188">
        <v>2</v>
      </c>
      <c r="U20" s="188">
        <v>2</v>
      </c>
      <c r="V20" s="187">
        <v>0</v>
      </c>
      <c r="W20" s="103">
        <v>0</v>
      </c>
      <c r="X20" s="103">
        <v>0</v>
      </c>
      <c r="Y20" s="188">
        <v>2</v>
      </c>
      <c r="Z20" s="191">
        <v>2</v>
      </c>
      <c r="AA20" s="191">
        <v>2</v>
      </c>
      <c r="AB20" s="191">
        <v>2</v>
      </c>
      <c r="AC20" s="191">
        <v>2</v>
      </c>
      <c r="AD20" s="191">
        <v>2</v>
      </c>
      <c r="AE20" s="191">
        <v>2</v>
      </c>
      <c r="AF20" s="191">
        <v>2</v>
      </c>
      <c r="AG20" s="191">
        <v>2</v>
      </c>
      <c r="AH20" s="191">
        <v>2</v>
      </c>
      <c r="AI20" s="191">
        <v>2</v>
      </c>
      <c r="AJ20" s="191">
        <v>2</v>
      </c>
      <c r="AK20" s="191">
        <v>2</v>
      </c>
      <c r="AL20" s="191">
        <v>2</v>
      </c>
      <c r="AM20" s="191">
        <v>2</v>
      </c>
      <c r="AN20" s="191">
        <v>2</v>
      </c>
      <c r="AO20" s="191">
        <v>2</v>
      </c>
      <c r="AP20" s="191">
        <v>2</v>
      </c>
      <c r="AQ20" s="189">
        <v>0</v>
      </c>
      <c r="AR20" s="189">
        <v>0</v>
      </c>
      <c r="AS20" s="451">
        <v>0</v>
      </c>
      <c r="AT20" s="451">
        <v>0</v>
      </c>
      <c r="AU20" s="190">
        <v>0</v>
      </c>
      <c r="AV20" s="190">
        <v>0</v>
      </c>
      <c r="AW20" s="187">
        <v>0</v>
      </c>
      <c r="AX20" s="103">
        <v>0</v>
      </c>
      <c r="AY20" s="103">
        <v>0</v>
      </c>
      <c r="AZ20" s="103">
        <v>0</v>
      </c>
      <c r="BA20" s="103">
        <v>0</v>
      </c>
      <c r="BB20" s="103">
        <v>0</v>
      </c>
      <c r="BC20" s="103">
        <v>0</v>
      </c>
      <c r="BD20" s="103">
        <v>0</v>
      </c>
      <c r="BE20" s="103"/>
      <c r="BF20" s="103">
        <v>0</v>
      </c>
      <c r="BG20" s="191">
        <f t="shared" si="7"/>
        <v>68</v>
      </c>
    </row>
    <row r="21" spans="1:59" x14ac:dyDescent="0.25">
      <c r="A21" s="890"/>
      <c r="B21" s="875"/>
      <c r="C21" s="867"/>
      <c r="D21" s="192" t="s">
        <v>165</v>
      </c>
      <c r="E21" s="193"/>
      <c r="F21" s="91">
        <v>1</v>
      </c>
      <c r="G21" s="109">
        <v>1</v>
      </c>
      <c r="H21" s="109">
        <v>1</v>
      </c>
      <c r="I21" s="109">
        <v>1</v>
      </c>
      <c r="J21" s="109">
        <v>1</v>
      </c>
      <c r="K21" s="109">
        <v>1</v>
      </c>
      <c r="L21" s="109">
        <v>1</v>
      </c>
      <c r="M21" s="109">
        <v>1</v>
      </c>
      <c r="N21" s="109">
        <v>1</v>
      </c>
      <c r="O21" s="109">
        <v>1</v>
      </c>
      <c r="P21" s="109">
        <v>1</v>
      </c>
      <c r="Q21" s="109">
        <v>1</v>
      </c>
      <c r="R21" s="109">
        <v>1</v>
      </c>
      <c r="S21" s="109">
        <v>1</v>
      </c>
      <c r="T21" s="109">
        <v>1</v>
      </c>
      <c r="U21" s="109">
        <v>1</v>
      </c>
      <c r="V21" s="194">
        <v>0</v>
      </c>
      <c r="W21" s="195">
        <v>0</v>
      </c>
      <c r="X21" s="195">
        <v>0</v>
      </c>
      <c r="Y21" s="109">
        <v>1</v>
      </c>
      <c r="Z21" s="91">
        <v>1</v>
      </c>
      <c r="AA21" s="91">
        <v>1</v>
      </c>
      <c r="AB21" s="91">
        <v>1</v>
      </c>
      <c r="AC21" s="91">
        <v>1</v>
      </c>
      <c r="AD21" s="91">
        <v>1</v>
      </c>
      <c r="AE21" s="91">
        <v>1</v>
      </c>
      <c r="AF21" s="91">
        <v>1</v>
      </c>
      <c r="AG21" s="91">
        <v>1</v>
      </c>
      <c r="AH21" s="91">
        <v>1</v>
      </c>
      <c r="AI21" s="91">
        <v>1</v>
      </c>
      <c r="AJ21" s="91">
        <v>1</v>
      </c>
      <c r="AK21" s="91">
        <v>1</v>
      </c>
      <c r="AL21" s="91">
        <v>1</v>
      </c>
      <c r="AM21" s="91">
        <v>1</v>
      </c>
      <c r="AN21" s="91">
        <v>1</v>
      </c>
      <c r="AO21" s="91">
        <v>1</v>
      </c>
      <c r="AP21" s="91">
        <v>1</v>
      </c>
      <c r="AQ21" s="196">
        <v>0</v>
      </c>
      <c r="AR21" s="196">
        <v>0</v>
      </c>
      <c r="AS21" s="452">
        <v>0</v>
      </c>
      <c r="AT21" s="452">
        <v>0</v>
      </c>
      <c r="AU21" s="197">
        <v>0</v>
      </c>
      <c r="AV21" s="197">
        <v>0</v>
      </c>
      <c r="AW21" s="194">
        <v>0</v>
      </c>
      <c r="AX21" s="195">
        <v>0</v>
      </c>
      <c r="AY21" s="195">
        <v>0</v>
      </c>
      <c r="AZ21" s="195">
        <v>0</v>
      </c>
      <c r="BA21" s="195">
        <v>0</v>
      </c>
      <c r="BB21" s="195">
        <v>0</v>
      </c>
      <c r="BC21" s="195">
        <v>0</v>
      </c>
      <c r="BD21" s="195">
        <v>0</v>
      </c>
      <c r="BE21" s="195"/>
      <c r="BF21" s="195">
        <v>0</v>
      </c>
      <c r="BG21" s="91">
        <f t="shared" si="7"/>
        <v>34</v>
      </c>
    </row>
    <row r="22" spans="1:59" x14ac:dyDescent="0.25">
      <c r="A22" s="890"/>
      <c r="B22" s="880" t="s">
        <v>216</v>
      </c>
      <c r="C22" s="866" t="s">
        <v>217</v>
      </c>
      <c r="D22" s="192" t="s">
        <v>164</v>
      </c>
      <c r="E22" s="193"/>
      <c r="F22" s="91">
        <v>2</v>
      </c>
      <c r="G22" s="91">
        <v>2</v>
      </c>
      <c r="H22" s="91">
        <v>3</v>
      </c>
      <c r="I22" s="91">
        <v>2</v>
      </c>
      <c r="J22" s="91">
        <v>2</v>
      </c>
      <c r="K22" s="91">
        <v>2</v>
      </c>
      <c r="L22" s="91">
        <v>2</v>
      </c>
      <c r="M22" s="91">
        <v>2</v>
      </c>
      <c r="N22" s="91">
        <v>2</v>
      </c>
      <c r="O22" s="91">
        <v>2</v>
      </c>
      <c r="P22" s="91">
        <v>2</v>
      </c>
      <c r="Q22" s="91">
        <v>2</v>
      </c>
      <c r="R22" s="91">
        <v>3</v>
      </c>
      <c r="S22" s="91">
        <v>3</v>
      </c>
      <c r="T22" s="91">
        <v>3</v>
      </c>
      <c r="U22" s="91">
        <v>2</v>
      </c>
      <c r="V22" s="194">
        <v>0</v>
      </c>
      <c r="W22" s="195">
        <v>0</v>
      </c>
      <c r="X22" s="195">
        <v>0</v>
      </c>
      <c r="Y22" s="109">
        <v>0</v>
      </c>
      <c r="Z22" s="109">
        <v>0</v>
      </c>
      <c r="AA22" s="109">
        <v>2</v>
      </c>
      <c r="AB22" s="109">
        <v>2</v>
      </c>
      <c r="AC22" s="109">
        <v>2</v>
      </c>
      <c r="AD22" s="109">
        <v>2</v>
      </c>
      <c r="AE22" s="109">
        <v>2</v>
      </c>
      <c r="AF22" s="109">
        <v>2</v>
      </c>
      <c r="AG22" s="109">
        <v>2</v>
      </c>
      <c r="AH22" s="109">
        <v>2</v>
      </c>
      <c r="AI22" s="109">
        <v>2</v>
      </c>
      <c r="AJ22" s="109">
        <v>2</v>
      </c>
      <c r="AK22" s="109">
        <v>2</v>
      </c>
      <c r="AL22" s="109">
        <v>2</v>
      </c>
      <c r="AM22" s="109">
        <v>2</v>
      </c>
      <c r="AN22" s="109">
        <v>2</v>
      </c>
      <c r="AO22" s="109">
        <v>2</v>
      </c>
      <c r="AP22" s="109">
        <v>2</v>
      </c>
      <c r="AQ22" s="196">
        <v>0</v>
      </c>
      <c r="AR22" s="196">
        <v>0</v>
      </c>
      <c r="AS22" s="452">
        <v>0</v>
      </c>
      <c r="AT22" s="452">
        <v>0</v>
      </c>
      <c r="AU22" s="197">
        <v>0</v>
      </c>
      <c r="AV22" s="197">
        <v>0</v>
      </c>
      <c r="AW22" s="194">
        <v>0</v>
      </c>
      <c r="AX22" s="195">
        <v>0</v>
      </c>
      <c r="AY22" s="195">
        <v>0</v>
      </c>
      <c r="AZ22" s="195">
        <v>0</v>
      </c>
      <c r="BA22" s="195">
        <v>0</v>
      </c>
      <c r="BB22" s="195">
        <v>0</v>
      </c>
      <c r="BC22" s="195">
        <v>0</v>
      </c>
      <c r="BD22" s="195">
        <v>0</v>
      </c>
      <c r="BE22" s="195"/>
      <c r="BF22" s="195">
        <v>0</v>
      </c>
      <c r="BG22" s="91">
        <f t="shared" si="7"/>
        <v>68</v>
      </c>
    </row>
    <row r="23" spans="1:59" x14ac:dyDescent="0.25">
      <c r="A23" s="890"/>
      <c r="B23" s="875"/>
      <c r="C23" s="867"/>
      <c r="D23" s="192" t="s">
        <v>165</v>
      </c>
      <c r="E23" s="193"/>
      <c r="F23" s="91">
        <v>1</v>
      </c>
      <c r="G23" s="91">
        <v>1</v>
      </c>
      <c r="H23" s="91">
        <v>1</v>
      </c>
      <c r="I23" s="91">
        <v>1</v>
      </c>
      <c r="J23" s="91">
        <v>1</v>
      </c>
      <c r="K23" s="91">
        <v>1</v>
      </c>
      <c r="L23" s="91">
        <v>1</v>
      </c>
      <c r="M23" s="91">
        <v>1</v>
      </c>
      <c r="N23" s="91">
        <v>1</v>
      </c>
      <c r="O23" s="91">
        <v>1</v>
      </c>
      <c r="P23" s="91">
        <v>1</v>
      </c>
      <c r="Q23" s="91">
        <v>1</v>
      </c>
      <c r="R23" s="109">
        <v>2</v>
      </c>
      <c r="S23" s="109">
        <v>1</v>
      </c>
      <c r="T23" s="109">
        <v>2</v>
      </c>
      <c r="U23" s="109">
        <v>1</v>
      </c>
      <c r="V23" s="194">
        <v>0</v>
      </c>
      <c r="W23" s="195">
        <v>0</v>
      </c>
      <c r="X23" s="195">
        <v>0</v>
      </c>
      <c r="Y23" s="109">
        <v>0</v>
      </c>
      <c r="Z23" s="91">
        <v>0</v>
      </c>
      <c r="AA23" s="91">
        <v>1</v>
      </c>
      <c r="AB23" s="91">
        <v>1</v>
      </c>
      <c r="AC23" s="91">
        <v>1</v>
      </c>
      <c r="AD23" s="91">
        <v>1</v>
      </c>
      <c r="AE23" s="91">
        <v>1</v>
      </c>
      <c r="AF23" s="91">
        <v>1</v>
      </c>
      <c r="AG23" s="91">
        <v>1</v>
      </c>
      <c r="AH23" s="91">
        <v>1</v>
      </c>
      <c r="AI23" s="91">
        <v>1</v>
      </c>
      <c r="AJ23" s="91">
        <v>1</v>
      </c>
      <c r="AK23" s="91">
        <v>1</v>
      </c>
      <c r="AL23" s="91">
        <v>1</v>
      </c>
      <c r="AM23" s="91">
        <v>1</v>
      </c>
      <c r="AN23" s="91">
        <v>1</v>
      </c>
      <c r="AO23" s="91">
        <v>1</v>
      </c>
      <c r="AP23" s="91">
        <v>1</v>
      </c>
      <c r="AQ23" s="196">
        <v>0</v>
      </c>
      <c r="AR23" s="196">
        <v>0</v>
      </c>
      <c r="AS23" s="452">
        <v>0</v>
      </c>
      <c r="AT23" s="452">
        <v>0</v>
      </c>
      <c r="AU23" s="197">
        <v>0</v>
      </c>
      <c r="AV23" s="197">
        <v>0</v>
      </c>
      <c r="AW23" s="194">
        <v>0</v>
      </c>
      <c r="AX23" s="195">
        <v>0</v>
      </c>
      <c r="AY23" s="195">
        <v>0</v>
      </c>
      <c r="AZ23" s="195">
        <v>0</v>
      </c>
      <c r="BA23" s="195">
        <v>0</v>
      </c>
      <c r="BB23" s="195">
        <v>0</v>
      </c>
      <c r="BC23" s="195">
        <v>0</v>
      </c>
      <c r="BD23" s="195">
        <v>0</v>
      </c>
      <c r="BE23" s="195"/>
      <c r="BF23" s="195">
        <v>0</v>
      </c>
      <c r="BG23" s="91">
        <f t="shared" si="7"/>
        <v>34</v>
      </c>
    </row>
    <row r="24" spans="1:59" x14ac:dyDescent="0.25">
      <c r="A24" s="890"/>
      <c r="B24" s="880" t="s">
        <v>218</v>
      </c>
      <c r="C24" s="866" t="s">
        <v>219</v>
      </c>
      <c r="D24" s="192" t="s">
        <v>164</v>
      </c>
      <c r="E24" s="193"/>
      <c r="F24" s="91">
        <v>0</v>
      </c>
      <c r="G24" s="91">
        <v>0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91">
        <v>0</v>
      </c>
      <c r="O24" s="91">
        <v>0</v>
      </c>
      <c r="P24" s="91">
        <v>0</v>
      </c>
      <c r="Q24" s="91">
        <v>0</v>
      </c>
      <c r="R24" s="91">
        <v>0</v>
      </c>
      <c r="S24" s="91">
        <v>0</v>
      </c>
      <c r="T24" s="91">
        <v>0</v>
      </c>
      <c r="U24" s="91">
        <v>0</v>
      </c>
      <c r="V24" s="194">
        <v>0</v>
      </c>
      <c r="W24" s="195">
        <v>0</v>
      </c>
      <c r="X24" s="195">
        <v>0</v>
      </c>
      <c r="Y24" s="109">
        <v>3</v>
      </c>
      <c r="Z24" s="109">
        <v>3</v>
      </c>
      <c r="AA24" s="109">
        <v>3</v>
      </c>
      <c r="AB24" s="109">
        <v>3</v>
      </c>
      <c r="AC24" s="109">
        <v>3</v>
      </c>
      <c r="AD24" s="109">
        <v>3</v>
      </c>
      <c r="AE24" s="109">
        <v>3</v>
      </c>
      <c r="AF24" s="109">
        <v>3</v>
      </c>
      <c r="AG24" s="109">
        <v>3</v>
      </c>
      <c r="AH24" s="109">
        <v>3</v>
      </c>
      <c r="AI24" s="109">
        <v>3</v>
      </c>
      <c r="AJ24" s="109">
        <v>3</v>
      </c>
      <c r="AK24" s="109">
        <v>3</v>
      </c>
      <c r="AL24" s="109">
        <v>3</v>
      </c>
      <c r="AM24" s="109">
        <v>3</v>
      </c>
      <c r="AN24" s="109">
        <v>3</v>
      </c>
      <c r="AO24" s="91">
        <v>0</v>
      </c>
      <c r="AP24" s="91">
        <v>0</v>
      </c>
      <c r="AQ24" s="196">
        <v>0</v>
      </c>
      <c r="AR24" s="196">
        <v>0</v>
      </c>
      <c r="AS24" s="452">
        <v>0</v>
      </c>
      <c r="AT24" s="452">
        <v>0</v>
      </c>
      <c r="AU24" s="197">
        <v>0</v>
      </c>
      <c r="AV24" s="197">
        <v>0</v>
      </c>
      <c r="AW24" s="194">
        <v>0</v>
      </c>
      <c r="AX24" s="195">
        <v>0</v>
      </c>
      <c r="AY24" s="195">
        <v>0</v>
      </c>
      <c r="AZ24" s="195">
        <v>0</v>
      </c>
      <c r="BA24" s="195">
        <v>0</v>
      </c>
      <c r="BB24" s="195">
        <v>0</v>
      </c>
      <c r="BC24" s="195">
        <v>0</v>
      </c>
      <c r="BD24" s="195">
        <v>0</v>
      </c>
      <c r="BE24" s="195"/>
      <c r="BF24" s="195">
        <v>0</v>
      </c>
      <c r="BG24" s="91">
        <f t="shared" si="7"/>
        <v>48</v>
      </c>
    </row>
    <row r="25" spans="1:59" x14ac:dyDescent="0.25">
      <c r="A25" s="890"/>
      <c r="B25" s="875"/>
      <c r="C25" s="867"/>
      <c r="D25" s="192" t="s">
        <v>165</v>
      </c>
      <c r="E25" s="193"/>
      <c r="F25" s="91">
        <v>0</v>
      </c>
      <c r="G25" s="91">
        <v>0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  <c r="R25" s="91">
        <v>0</v>
      </c>
      <c r="S25" s="91">
        <v>0</v>
      </c>
      <c r="T25" s="91">
        <v>0</v>
      </c>
      <c r="U25" s="91">
        <v>0</v>
      </c>
      <c r="V25" s="194">
        <v>0</v>
      </c>
      <c r="W25" s="195">
        <v>0</v>
      </c>
      <c r="X25" s="195">
        <v>0</v>
      </c>
      <c r="Y25" s="109">
        <v>2</v>
      </c>
      <c r="Z25" s="91">
        <v>1</v>
      </c>
      <c r="AA25" s="109">
        <v>2</v>
      </c>
      <c r="AB25" s="91">
        <v>1</v>
      </c>
      <c r="AC25" s="109">
        <v>2</v>
      </c>
      <c r="AD25" s="91">
        <v>1</v>
      </c>
      <c r="AE25" s="109">
        <v>2</v>
      </c>
      <c r="AF25" s="91">
        <v>1</v>
      </c>
      <c r="AG25" s="109">
        <v>2</v>
      </c>
      <c r="AH25" s="91">
        <v>1</v>
      </c>
      <c r="AI25" s="109">
        <v>2</v>
      </c>
      <c r="AJ25" s="91">
        <v>1</v>
      </c>
      <c r="AK25" s="109">
        <v>2</v>
      </c>
      <c r="AL25" s="91">
        <v>1</v>
      </c>
      <c r="AM25" s="109">
        <v>2</v>
      </c>
      <c r="AN25" s="91">
        <v>1</v>
      </c>
      <c r="AO25" s="91">
        <v>0</v>
      </c>
      <c r="AP25" s="91">
        <v>0</v>
      </c>
      <c r="AQ25" s="196">
        <v>0</v>
      </c>
      <c r="AR25" s="196">
        <v>0</v>
      </c>
      <c r="AS25" s="452">
        <v>0</v>
      </c>
      <c r="AT25" s="452">
        <v>0</v>
      </c>
      <c r="AU25" s="197">
        <v>0</v>
      </c>
      <c r="AV25" s="197">
        <v>0</v>
      </c>
      <c r="AW25" s="194">
        <v>0</v>
      </c>
      <c r="AX25" s="195">
        <v>0</v>
      </c>
      <c r="AY25" s="195">
        <v>0</v>
      </c>
      <c r="AZ25" s="195">
        <v>0</v>
      </c>
      <c r="BA25" s="195">
        <v>0</v>
      </c>
      <c r="BB25" s="195">
        <v>0</v>
      </c>
      <c r="BC25" s="195">
        <v>0</v>
      </c>
      <c r="BD25" s="195">
        <v>0</v>
      </c>
      <c r="BE25" s="195"/>
      <c r="BF25" s="195">
        <v>0</v>
      </c>
      <c r="BG25" s="91">
        <f t="shared" si="7"/>
        <v>24</v>
      </c>
    </row>
    <row r="26" spans="1:59" x14ac:dyDescent="0.25">
      <c r="A26" s="890"/>
      <c r="B26" s="880" t="s">
        <v>220</v>
      </c>
      <c r="C26" s="878" t="s">
        <v>60</v>
      </c>
      <c r="D26" s="192" t="s">
        <v>164</v>
      </c>
      <c r="E26" s="193"/>
      <c r="F26" s="91">
        <v>0</v>
      </c>
      <c r="G26" s="109">
        <v>0</v>
      </c>
      <c r="H26" s="109">
        <v>0</v>
      </c>
      <c r="I26" s="109">
        <v>0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0</v>
      </c>
      <c r="U26" s="109">
        <v>0</v>
      </c>
      <c r="V26" s="194">
        <v>0</v>
      </c>
      <c r="W26" s="195">
        <v>0</v>
      </c>
      <c r="X26" s="195">
        <v>0</v>
      </c>
      <c r="Y26" s="109">
        <v>4</v>
      </c>
      <c r="Z26" s="91">
        <v>4</v>
      </c>
      <c r="AA26" s="91">
        <v>4</v>
      </c>
      <c r="AB26" s="91">
        <v>4</v>
      </c>
      <c r="AC26" s="91">
        <v>4</v>
      </c>
      <c r="AD26" s="91">
        <v>4</v>
      </c>
      <c r="AE26" s="91">
        <v>4</v>
      </c>
      <c r="AF26" s="91">
        <v>4</v>
      </c>
      <c r="AG26" s="91">
        <v>4</v>
      </c>
      <c r="AH26" s="91">
        <v>4</v>
      </c>
      <c r="AI26" s="91">
        <v>4</v>
      </c>
      <c r="AJ26" s="91">
        <v>4</v>
      </c>
      <c r="AK26" s="91">
        <v>4</v>
      </c>
      <c r="AL26" s="91">
        <v>4</v>
      </c>
      <c r="AM26" s="91">
        <v>4</v>
      </c>
      <c r="AN26" s="91">
        <v>4</v>
      </c>
      <c r="AO26" s="91">
        <v>4</v>
      </c>
      <c r="AP26" s="91">
        <v>4</v>
      </c>
      <c r="AQ26" s="196">
        <v>0</v>
      </c>
      <c r="AR26" s="196">
        <v>0</v>
      </c>
      <c r="AS26" s="452">
        <v>0</v>
      </c>
      <c r="AT26" s="452">
        <v>0</v>
      </c>
      <c r="AU26" s="197">
        <v>0</v>
      </c>
      <c r="AV26" s="197">
        <v>0</v>
      </c>
      <c r="AW26" s="194">
        <v>0</v>
      </c>
      <c r="AX26" s="195">
        <v>0</v>
      </c>
      <c r="AY26" s="195">
        <v>0</v>
      </c>
      <c r="AZ26" s="195">
        <v>0</v>
      </c>
      <c r="BA26" s="195">
        <v>0</v>
      </c>
      <c r="BB26" s="195">
        <v>0</v>
      </c>
      <c r="BC26" s="195">
        <v>0</v>
      </c>
      <c r="BD26" s="195">
        <v>0</v>
      </c>
      <c r="BE26" s="195"/>
      <c r="BF26" s="195">
        <v>0</v>
      </c>
      <c r="BG26" s="91">
        <f t="shared" si="7"/>
        <v>72</v>
      </c>
    </row>
    <row r="27" spans="1:59" x14ac:dyDescent="0.25">
      <c r="A27" s="890"/>
      <c r="B27" s="875"/>
      <c r="C27" s="879"/>
      <c r="D27" s="192" t="s">
        <v>165</v>
      </c>
      <c r="E27" s="193"/>
      <c r="F27" s="91">
        <v>0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09">
        <v>0</v>
      </c>
      <c r="R27" s="109">
        <v>0</v>
      </c>
      <c r="S27" s="109">
        <v>0</v>
      </c>
      <c r="T27" s="109">
        <v>0</v>
      </c>
      <c r="U27" s="109">
        <v>0</v>
      </c>
      <c r="V27" s="194">
        <v>0</v>
      </c>
      <c r="W27" s="195">
        <v>0</v>
      </c>
      <c r="X27" s="195">
        <v>0</v>
      </c>
      <c r="Y27" s="109">
        <v>2</v>
      </c>
      <c r="Z27" s="91">
        <v>2</v>
      </c>
      <c r="AA27" s="91">
        <v>2</v>
      </c>
      <c r="AB27" s="91">
        <v>2</v>
      </c>
      <c r="AC27" s="91">
        <v>2</v>
      </c>
      <c r="AD27" s="91">
        <v>2</v>
      </c>
      <c r="AE27" s="91">
        <v>2</v>
      </c>
      <c r="AF27" s="91">
        <v>2</v>
      </c>
      <c r="AG27" s="91">
        <v>2</v>
      </c>
      <c r="AH27" s="91">
        <v>2</v>
      </c>
      <c r="AI27" s="91">
        <v>2</v>
      </c>
      <c r="AJ27" s="91">
        <v>2</v>
      </c>
      <c r="AK27" s="91">
        <v>2</v>
      </c>
      <c r="AL27" s="91">
        <v>2</v>
      </c>
      <c r="AM27" s="91">
        <v>2</v>
      </c>
      <c r="AN27" s="91">
        <v>2</v>
      </c>
      <c r="AO27" s="91">
        <v>2</v>
      </c>
      <c r="AP27" s="91">
        <v>2</v>
      </c>
      <c r="AQ27" s="196">
        <v>0</v>
      </c>
      <c r="AR27" s="196">
        <v>0</v>
      </c>
      <c r="AS27" s="452">
        <v>0</v>
      </c>
      <c r="AT27" s="452">
        <v>0</v>
      </c>
      <c r="AU27" s="197">
        <v>0</v>
      </c>
      <c r="AV27" s="197">
        <v>0</v>
      </c>
      <c r="AW27" s="194">
        <v>0</v>
      </c>
      <c r="AX27" s="195">
        <v>0</v>
      </c>
      <c r="AY27" s="195">
        <v>0</v>
      </c>
      <c r="AZ27" s="195">
        <v>0</v>
      </c>
      <c r="BA27" s="195">
        <v>0</v>
      </c>
      <c r="BB27" s="195">
        <v>0</v>
      </c>
      <c r="BC27" s="195">
        <v>0</v>
      </c>
      <c r="BD27" s="195">
        <v>0</v>
      </c>
      <c r="BE27" s="195"/>
      <c r="BF27" s="195">
        <v>0</v>
      </c>
      <c r="BG27" s="91">
        <f t="shared" si="7"/>
        <v>36</v>
      </c>
    </row>
    <row r="28" spans="1:59" x14ac:dyDescent="0.25">
      <c r="A28" s="890"/>
      <c r="B28" s="880" t="s">
        <v>221</v>
      </c>
      <c r="C28" s="878" t="s">
        <v>62</v>
      </c>
      <c r="D28" s="192" t="s">
        <v>164</v>
      </c>
      <c r="E28" s="193"/>
      <c r="F28" s="91">
        <v>2</v>
      </c>
      <c r="G28" s="91">
        <v>2</v>
      </c>
      <c r="H28" s="91">
        <v>2</v>
      </c>
      <c r="I28" s="91">
        <v>2</v>
      </c>
      <c r="J28" s="91">
        <v>2</v>
      </c>
      <c r="K28" s="91">
        <v>2</v>
      </c>
      <c r="L28" s="91">
        <v>2</v>
      </c>
      <c r="M28" s="91">
        <v>2</v>
      </c>
      <c r="N28" s="91">
        <v>2</v>
      </c>
      <c r="O28" s="91">
        <v>2</v>
      </c>
      <c r="P28" s="91">
        <v>2</v>
      </c>
      <c r="Q28" s="91">
        <v>2</v>
      </c>
      <c r="R28" s="91">
        <v>2</v>
      </c>
      <c r="S28" s="91">
        <v>2</v>
      </c>
      <c r="T28" s="91">
        <v>2</v>
      </c>
      <c r="U28" s="91">
        <v>2</v>
      </c>
      <c r="V28" s="194">
        <v>0</v>
      </c>
      <c r="W28" s="195">
        <v>0</v>
      </c>
      <c r="X28" s="195">
        <v>0</v>
      </c>
      <c r="Y28" s="109">
        <v>2</v>
      </c>
      <c r="Z28" s="109">
        <v>2</v>
      </c>
      <c r="AA28" s="109">
        <v>2</v>
      </c>
      <c r="AB28" s="109">
        <v>2</v>
      </c>
      <c r="AC28" s="109">
        <v>2</v>
      </c>
      <c r="AD28" s="109">
        <v>2</v>
      </c>
      <c r="AE28" s="109">
        <v>2</v>
      </c>
      <c r="AF28" s="109">
        <v>2</v>
      </c>
      <c r="AG28" s="109">
        <v>2</v>
      </c>
      <c r="AH28" s="109">
        <v>2</v>
      </c>
      <c r="AI28" s="109">
        <v>2</v>
      </c>
      <c r="AJ28" s="109">
        <v>2</v>
      </c>
      <c r="AK28" s="109">
        <v>2</v>
      </c>
      <c r="AL28" s="109">
        <v>2</v>
      </c>
      <c r="AM28" s="109">
        <v>2</v>
      </c>
      <c r="AN28" s="109">
        <v>2</v>
      </c>
      <c r="AO28" s="109">
        <v>2</v>
      </c>
      <c r="AP28" s="109">
        <v>2</v>
      </c>
      <c r="AQ28" s="196">
        <v>0</v>
      </c>
      <c r="AR28" s="196">
        <v>0</v>
      </c>
      <c r="AS28" s="452">
        <v>0</v>
      </c>
      <c r="AT28" s="452">
        <v>0</v>
      </c>
      <c r="AU28" s="197">
        <v>0</v>
      </c>
      <c r="AV28" s="197">
        <v>0</v>
      </c>
      <c r="AW28" s="194">
        <v>0</v>
      </c>
      <c r="AX28" s="195">
        <v>0</v>
      </c>
      <c r="AY28" s="195">
        <v>0</v>
      </c>
      <c r="AZ28" s="195">
        <v>0</v>
      </c>
      <c r="BA28" s="195">
        <v>0</v>
      </c>
      <c r="BB28" s="195">
        <v>0</v>
      </c>
      <c r="BC28" s="195">
        <v>0</v>
      </c>
      <c r="BD28" s="195">
        <v>0</v>
      </c>
      <c r="BE28" s="195"/>
      <c r="BF28" s="195">
        <v>0</v>
      </c>
      <c r="BG28" s="91">
        <f t="shared" si="7"/>
        <v>68</v>
      </c>
    </row>
    <row r="29" spans="1:59" ht="15.75" thickBot="1" x14ac:dyDescent="0.3">
      <c r="A29" s="890"/>
      <c r="B29" s="874"/>
      <c r="C29" s="881"/>
      <c r="D29" s="198" t="s">
        <v>165</v>
      </c>
      <c r="E29" s="199"/>
      <c r="F29" s="122">
        <v>1</v>
      </c>
      <c r="G29" s="122">
        <v>1</v>
      </c>
      <c r="H29" s="122">
        <v>1</v>
      </c>
      <c r="I29" s="122">
        <v>1</v>
      </c>
      <c r="J29" s="122">
        <v>1</v>
      </c>
      <c r="K29" s="122">
        <v>1</v>
      </c>
      <c r="L29" s="122">
        <v>1</v>
      </c>
      <c r="M29" s="122">
        <v>1</v>
      </c>
      <c r="N29" s="122">
        <v>1</v>
      </c>
      <c r="O29" s="122">
        <v>1</v>
      </c>
      <c r="P29" s="122">
        <v>1</v>
      </c>
      <c r="Q29" s="122">
        <v>1</v>
      </c>
      <c r="R29" s="122">
        <v>1</v>
      </c>
      <c r="S29" s="122">
        <v>1</v>
      </c>
      <c r="T29" s="122">
        <v>1</v>
      </c>
      <c r="U29" s="122">
        <v>1</v>
      </c>
      <c r="V29" s="201">
        <v>0</v>
      </c>
      <c r="W29" s="202">
        <v>0</v>
      </c>
      <c r="X29" s="202">
        <v>0</v>
      </c>
      <c r="Y29" s="207">
        <v>1</v>
      </c>
      <c r="Z29" s="207">
        <v>1</v>
      </c>
      <c r="AA29" s="207">
        <v>1</v>
      </c>
      <c r="AB29" s="207">
        <v>1</v>
      </c>
      <c r="AC29" s="207">
        <v>1</v>
      </c>
      <c r="AD29" s="207">
        <v>1</v>
      </c>
      <c r="AE29" s="207">
        <v>1</v>
      </c>
      <c r="AF29" s="207">
        <v>1</v>
      </c>
      <c r="AG29" s="207">
        <v>1</v>
      </c>
      <c r="AH29" s="207">
        <v>1</v>
      </c>
      <c r="AI29" s="207">
        <v>1</v>
      </c>
      <c r="AJ29" s="207">
        <v>1</v>
      </c>
      <c r="AK29" s="207">
        <v>1</v>
      </c>
      <c r="AL29" s="207">
        <v>1</v>
      </c>
      <c r="AM29" s="207">
        <v>1</v>
      </c>
      <c r="AN29" s="207">
        <v>1</v>
      </c>
      <c r="AO29" s="207">
        <v>1</v>
      </c>
      <c r="AP29" s="207">
        <v>1</v>
      </c>
      <c r="AQ29" s="203">
        <v>0</v>
      </c>
      <c r="AR29" s="203">
        <v>0</v>
      </c>
      <c r="AS29" s="453">
        <v>0</v>
      </c>
      <c r="AT29" s="453">
        <v>0</v>
      </c>
      <c r="AU29" s="204">
        <v>0</v>
      </c>
      <c r="AV29" s="204">
        <v>0</v>
      </c>
      <c r="AW29" s="201">
        <v>0</v>
      </c>
      <c r="AX29" s="202">
        <v>0</v>
      </c>
      <c r="AY29" s="202">
        <v>0</v>
      </c>
      <c r="AZ29" s="202">
        <v>0</v>
      </c>
      <c r="BA29" s="202">
        <v>0</v>
      </c>
      <c r="BB29" s="202">
        <v>0</v>
      </c>
      <c r="BC29" s="202">
        <v>0</v>
      </c>
      <c r="BD29" s="202">
        <v>0</v>
      </c>
      <c r="BE29" s="202"/>
      <c r="BF29" s="202">
        <v>0</v>
      </c>
      <c r="BG29" s="122">
        <f t="shared" si="7"/>
        <v>34</v>
      </c>
    </row>
    <row r="30" spans="1:59" x14ac:dyDescent="0.25">
      <c r="A30" s="890"/>
      <c r="B30" s="870" t="s">
        <v>64</v>
      </c>
      <c r="C30" s="872" t="s">
        <v>65</v>
      </c>
      <c r="D30" s="28" t="s">
        <v>164</v>
      </c>
      <c r="E30" s="138"/>
      <c r="F30" s="26">
        <f t="shared" ref="F30:U31" si="12">SUM(F32,F40,F46,F50)</f>
        <v>24</v>
      </c>
      <c r="G30" s="26">
        <f t="shared" si="12"/>
        <v>24</v>
      </c>
      <c r="H30" s="26">
        <f t="shared" si="12"/>
        <v>23</v>
      </c>
      <c r="I30" s="26">
        <f t="shared" si="12"/>
        <v>24</v>
      </c>
      <c r="J30" s="26">
        <f t="shared" si="12"/>
        <v>24</v>
      </c>
      <c r="K30" s="26">
        <f t="shared" si="12"/>
        <v>24</v>
      </c>
      <c r="L30" s="26">
        <f t="shared" si="12"/>
        <v>24</v>
      </c>
      <c r="M30" s="26">
        <f t="shared" si="12"/>
        <v>24</v>
      </c>
      <c r="N30" s="26">
        <f t="shared" si="12"/>
        <v>24</v>
      </c>
      <c r="O30" s="26">
        <f t="shared" si="12"/>
        <v>24</v>
      </c>
      <c r="P30" s="26">
        <f t="shared" si="12"/>
        <v>24</v>
      </c>
      <c r="Q30" s="26">
        <f t="shared" si="12"/>
        <v>24</v>
      </c>
      <c r="R30" s="26">
        <f t="shared" si="12"/>
        <v>23</v>
      </c>
      <c r="S30" s="26">
        <f t="shared" si="12"/>
        <v>23</v>
      </c>
      <c r="T30" s="26">
        <f t="shared" si="12"/>
        <v>21</v>
      </c>
      <c r="U30" s="26">
        <f t="shared" si="12"/>
        <v>22</v>
      </c>
      <c r="V30" s="26">
        <v>0</v>
      </c>
      <c r="W30" s="26">
        <v>0</v>
      </c>
      <c r="X30" s="26">
        <v>0</v>
      </c>
      <c r="Y30" s="26">
        <f t="shared" ref="Y30:AV31" si="13">SUM(Y32,Y40,Y46,Y50)</f>
        <v>18</v>
      </c>
      <c r="Z30" s="26">
        <f t="shared" si="13"/>
        <v>18</v>
      </c>
      <c r="AA30" s="26">
        <f t="shared" si="13"/>
        <v>16</v>
      </c>
      <c r="AB30" s="26">
        <f t="shared" si="13"/>
        <v>16</v>
      </c>
      <c r="AC30" s="26">
        <f t="shared" si="13"/>
        <v>16</v>
      </c>
      <c r="AD30" s="26">
        <f t="shared" si="13"/>
        <v>16</v>
      </c>
      <c r="AE30" s="26">
        <f t="shared" si="13"/>
        <v>16</v>
      </c>
      <c r="AF30" s="26">
        <f t="shared" si="13"/>
        <v>16</v>
      </c>
      <c r="AG30" s="26">
        <f t="shared" si="13"/>
        <v>16</v>
      </c>
      <c r="AH30" s="26">
        <f t="shared" si="13"/>
        <v>16</v>
      </c>
      <c r="AI30" s="26">
        <f t="shared" si="13"/>
        <v>16</v>
      </c>
      <c r="AJ30" s="26">
        <f t="shared" si="13"/>
        <v>16</v>
      </c>
      <c r="AK30" s="26">
        <f t="shared" si="13"/>
        <v>16</v>
      </c>
      <c r="AL30" s="26">
        <f t="shared" si="13"/>
        <v>16</v>
      </c>
      <c r="AM30" s="26">
        <f t="shared" si="13"/>
        <v>16</v>
      </c>
      <c r="AN30" s="26">
        <f t="shared" si="13"/>
        <v>16</v>
      </c>
      <c r="AO30" s="26">
        <f t="shared" si="13"/>
        <v>22</v>
      </c>
      <c r="AP30" s="26">
        <f t="shared" si="13"/>
        <v>22</v>
      </c>
      <c r="AQ30" s="26">
        <f t="shared" si="13"/>
        <v>0</v>
      </c>
      <c r="AR30" s="26">
        <f t="shared" si="13"/>
        <v>0</v>
      </c>
      <c r="AS30" s="85">
        <f t="shared" si="13"/>
        <v>0</v>
      </c>
      <c r="AT30" s="85">
        <f t="shared" si="13"/>
        <v>0</v>
      </c>
      <c r="AU30" s="26">
        <f t="shared" si="13"/>
        <v>0</v>
      </c>
      <c r="AV30" s="26">
        <f t="shared" si="13"/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/>
      <c r="BF30" s="26">
        <v>0</v>
      </c>
      <c r="BG30" s="182">
        <f t="shared" si="7"/>
        <v>680</v>
      </c>
    </row>
    <row r="31" spans="1:59" ht="15.75" thickBot="1" x14ac:dyDescent="0.3">
      <c r="A31" s="890"/>
      <c r="B31" s="871"/>
      <c r="C31" s="873"/>
      <c r="D31" s="51" t="s">
        <v>165</v>
      </c>
      <c r="E31" s="156"/>
      <c r="F31" s="183">
        <f t="shared" si="12"/>
        <v>12</v>
      </c>
      <c r="G31" s="183">
        <f t="shared" si="12"/>
        <v>12</v>
      </c>
      <c r="H31" s="183">
        <f t="shared" si="12"/>
        <v>12</v>
      </c>
      <c r="I31" s="183">
        <f t="shared" si="12"/>
        <v>12</v>
      </c>
      <c r="J31" s="183">
        <f t="shared" si="12"/>
        <v>12</v>
      </c>
      <c r="K31" s="183">
        <f t="shared" si="12"/>
        <v>12</v>
      </c>
      <c r="L31" s="183">
        <f t="shared" si="12"/>
        <v>12</v>
      </c>
      <c r="M31" s="183">
        <f t="shared" si="12"/>
        <v>12</v>
      </c>
      <c r="N31" s="183">
        <f t="shared" si="12"/>
        <v>12</v>
      </c>
      <c r="O31" s="183">
        <f t="shared" si="12"/>
        <v>12</v>
      </c>
      <c r="P31" s="183">
        <f t="shared" si="12"/>
        <v>12</v>
      </c>
      <c r="Q31" s="183">
        <f t="shared" si="12"/>
        <v>12</v>
      </c>
      <c r="R31" s="183">
        <f t="shared" si="12"/>
        <v>11</v>
      </c>
      <c r="S31" s="183">
        <f t="shared" si="12"/>
        <v>12</v>
      </c>
      <c r="T31" s="183">
        <f t="shared" si="12"/>
        <v>10</v>
      </c>
      <c r="U31" s="183">
        <f t="shared" si="12"/>
        <v>11</v>
      </c>
      <c r="V31" s="183">
        <v>0</v>
      </c>
      <c r="W31" s="183">
        <v>0</v>
      </c>
      <c r="X31" s="183">
        <v>0</v>
      </c>
      <c r="Y31" s="183">
        <f t="shared" si="13"/>
        <v>8</v>
      </c>
      <c r="Z31" s="183">
        <f t="shared" si="13"/>
        <v>10</v>
      </c>
      <c r="AA31" s="183">
        <f t="shared" si="13"/>
        <v>7</v>
      </c>
      <c r="AB31" s="183">
        <f t="shared" si="13"/>
        <v>9</v>
      </c>
      <c r="AC31" s="183">
        <f t="shared" si="13"/>
        <v>7</v>
      </c>
      <c r="AD31" s="183">
        <f t="shared" si="13"/>
        <v>9</v>
      </c>
      <c r="AE31" s="183">
        <f t="shared" si="13"/>
        <v>7</v>
      </c>
      <c r="AF31" s="183">
        <f t="shared" si="13"/>
        <v>9</v>
      </c>
      <c r="AG31" s="183">
        <f t="shared" si="13"/>
        <v>7</v>
      </c>
      <c r="AH31" s="183">
        <f t="shared" si="13"/>
        <v>9</v>
      </c>
      <c r="AI31" s="183">
        <f t="shared" si="13"/>
        <v>7</v>
      </c>
      <c r="AJ31" s="183">
        <f t="shared" si="13"/>
        <v>9</v>
      </c>
      <c r="AK31" s="183">
        <f t="shared" si="13"/>
        <v>7</v>
      </c>
      <c r="AL31" s="183">
        <f t="shared" si="13"/>
        <v>9</v>
      </c>
      <c r="AM31" s="183">
        <f t="shared" si="13"/>
        <v>7</v>
      </c>
      <c r="AN31" s="183">
        <f t="shared" si="13"/>
        <v>9</v>
      </c>
      <c r="AO31" s="183">
        <f t="shared" si="13"/>
        <v>11</v>
      </c>
      <c r="AP31" s="183">
        <f t="shared" si="13"/>
        <v>11</v>
      </c>
      <c r="AQ31" s="183">
        <f>SUM(AQ33,AQ47,AQ51)</f>
        <v>0</v>
      </c>
      <c r="AR31" s="183">
        <f>SUM(AR33,AR47,AR51)</f>
        <v>0</v>
      </c>
      <c r="AS31" s="394">
        <f>SUM(AS33,AS47,AS51)</f>
        <v>0</v>
      </c>
      <c r="AT31" s="394">
        <f>SUM(AT33,AT47,AT51)</f>
        <v>0</v>
      </c>
      <c r="AU31" s="183">
        <f>SUM(AU33,AU47,AU51)</f>
        <v>0</v>
      </c>
      <c r="AV31" s="183">
        <v>0</v>
      </c>
      <c r="AW31" s="183">
        <v>0</v>
      </c>
      <c r="AX31" s="183">
        <v>0</v>
      </c>
      <c r="AY31" s="183">
        <v>0</v>
      </c>
      <c r="AZ31" s="183">
        <v>0</v>
      </c>
      <c r="BA31" s="183">
        <v>0</v>
      </c>
      <c r="BB31" s="183">
        <v>0</v>
      </c>
      <c r="BC31" s="183">
        <v>0</v>
      </c>
      <c r="BD31" s="183">
        <v>0</v>
      </c>
      <c r="BE31" s="183"/>
      <c r="BF31" s="183">
        <v>0</v>
      </c>
      <c r="BG31" s="158">
        <f t="shared" si="7"/>
        <v>340</v>
      </c>
    </row>
    <row r="32" spans="1:59" x14ac:dyDescent="0.25">
      <c r="A32" s="890"/>
      <c r="B32" s="874" t="s">
        <v>66</v>
      </c>
      <c r="C32" s="876" t="s">
        <v>191</v>
      </c>
      <c r="D32" s="184" t="s">
        <v>164</v>
      </c>
      <c r="E32" s="185"/>
      <c r="F32" s="208">
        <f>SUM(F34,F36)+F38</f>
        <v>15</v>
      </c>
      <c r="G32" s="208">
        <f t="shared" ref="G32:U33" si="14">SUM(G34,G36)+G38</f>
        <v>14</v>
      </c>
      <c r="H32" s="208">
        <f t="shared" si="14"/>
        <v>15</v>
      </c>
      <c r="I32" s="208">
        <f t="shared" si="14"/>
        <v>14</v>
      </c>
      <c r="J32" s="208">
        <f t="shared" si="14"/>
        <v>16</v>
      </c>
      <c r="K32" s="208">
        <f t="shared" si="14"/>
        <v>14</v>
      </c>
      <c r="L32" s="208">
        <f t="shared" si="14"/>
        <v>16</v>
      </c>
      <c r="M32" s="208">
        <f t="shared" si="14"/>
        <v>14</v>
      </c>
      <c r="N32" s="208">
        <f t="shared" si="14"/>
        <v>16</v>
      </c>
      <c r="O32" s="208">
        <f t="shared" si="14"/>
        <v>14</v>
      </c>
      <c r="P32" s="208">
        <f t="shared" si="14"/>
        <v>16</v>
      </c>
      <c r="Q32" s="208">
        <f t="shared" si="14"/>
        <v>15</v>
      </c>
      <c r="R32" s="208">
        <f t="shared" si="14"/>
        <v>15</v>
      </c>
      <c r="S32" s="208">
        <f t="shared" si="14"/>
        <v>14</v>
      </c>
      <c r="T32" s="208">
        <f t="shared" si="14"/>
        <v>15</v>
      </c>
      <c r="U32" s="208">
        <f t="shared" si="14"/>
        <v>15</v>
      </c>
      <c r="V32" s="187">
        <v>0</v>
      </c>
      <c r="W32" s="103">
        <v>0</v>
      </c>
      <c r="X32" s="103">
        <v>0</v>
      </c>
      <c r="Y32" s="208">
        <f>SUM(Y34,Y36)+Y38</f>
        <v>5</v>
      </c>
      <c r="Z32" s="208">
        <f t="shared" ref="Z32:AP32" si="15">SUM(Z34,Z36)+Z38</f>
        <v>5</v>
      </c>
      <c r="AA32" s="208">
        <f t="shared" si="15"/>
        <v>5</v>
      </c>
      <c r="AB32" s="208">
        <f t="shared" si="15"/>
        <v>5</v>
      </c>
      <c r="AC32" s="208">
        <f t="shared" si="15"/>
        <v>5</v>
      </c>
      <c r="AD32" s="208">
        <f t="shared" si="15"/>
        <v>5</v>
      </c>
      <c r="AE32" s="208">
        <f t="shared" si="15"/>
        <v>5</v>
      </c>
      <c r="AF32" s="208">
        <f t="shared" si="15"/>
        <v>6</v>
      </c>
      <c r="AG32" s="208">
        <f t="shared" si="15"/>
        <v>5</v>
      </c>
      <c r="AH32" s="208">
        <f t="shared" si="15"/>
        <v>5</v>
      </c>
      <c r="AI32" s="208">
        <f t="shared" si="15"/>
        <v>5</v>
      </c>
      <c r="AJ32" s="208">
        <f t="shared" si="15"/>
        <v>5</v>
      </c>
      <c r="AK32" s="208">
        <f t="shared" si="15"/>
        <v>5</v>
      </c>
      <c r="AL32" s="208">
        <f t="shared" si="15"/>
        <v>5</v>
      </c>
      <c r="AM32" s="208">
        <f t="shared" si="15"/>
        <v>5</v>
      </c>
      <c r="AN32" s="208">
        <f t="shared" si="15"/>
        <v>5</v>
      </c>
      <c r="AO32" s="208">
        <f t="shared" si="15"/>
        <v>5</v>
      </c>
      <c r="AP32" s="208">
        <f t="shared" si="15"/>
        <v>6</v>
      </c>
      <c r="AQ32" s="209">
        <f t="shared" ref="AQ32:AU33" si="16">SUM(AQ34,AQ36)</f>
        <v>0</v>
      </c>
      <c r="AR32" s="209">
        <f t="shared" si="16"/>
        <v>0</v>
      </c>
      <c r="AS32" s="454">
        <f t="shared" si="16"/>
        <v>0</v>
      </c>
      <c r="AT32" s="454">
        <f t="shared" si="16"/>
        <v>0</v>
      </c>
      <c r="AU32" s="210">
        <f t="shared" si="16"/>
        <v>0</v>
      </c>
      <c r="AV32" s="210">
        <v>0</v>
      </c>
      <c r="AW32" s="187">
        <v>0</v>
      </c>
      <c r="AX32" s="103">
        <v>0</v>
      </c>
      <c r="AY32" s="103">
        <v>0</v>
      </c>
      <c r="AZ32" s="103">
        <v>0</v>
      </c>
      <c r="BA32" s="103">
        <v>0</v>
      </c>
      <c r="BB32" s="103">
        <v>0</v>
      </c>
      <c r="BC32" s="103">
        <v>0</v>
      </c>
      <c r="BD32" s="103">
        <v>0</v>
      </c>
      <c r="BE32" s="103"/>
      <c r="BF32" s="103">
        <v>0</v>
      </c>
      <c r="BG32" s="191">
        <f t="shared" si="7"/>
        <v>330</v>
      </c>
    </row>
    <row r="33" spans="1:59" ht="39.75" customHeight="1" x14ac:dyDescent="0.25">
      <c r="A33" s="890"/>
      <c r="B33" s="875"/>
      <c r="C33" s="877"/>
      <c r="D33" s="192" t="s">
        <v>165</v>
      </c>
      <c r="E33" s="193"/>
      <c r="F33" s="34">
        <f>SUM(F35,F37)+F39</f>
        <v>8</v>
      </c>
      <c r="G33" s="34">
        <f t="shared" si="14"/>
        <v>7</v>
      </c>
      <c r="H33" s="34">
        <f t="shared" si="14"/>
        <v>8</v>
      </c>
      <c r="I33" s="34">
        <f t="shared" si="14"/>
        <v>6</v>
      </c>
      <c r="J33" s="34">
        <f t="shared" si="14"/>
        <v>8</v>
      </c>
      <c r="K33" s="34">
        <f t="shared" si="14"/>
        <v>7</v>
      </c>
      <c r="L33" s="34">
        <f t="shared" si="14"/>
        <v>8</v>
      </c>
      <c r="M33" s="34">
        <f t="shared" si="14"/>
        <v>7</v>
      </c>
      <c r="N33" s="34">
        <f t="shared" si="14"/>
        <v>8</v>
      </c>
      <c r="O33" s="34">
        <f t="shared" si="14"/>
        <v>6</v>
      </c>
      <c r="P33" s="34">
        <f t="shared" si="14"/>
        <v>8</v>
      </c>
      <c r="Q33" s="34">
        <f t="shared" si="14"/>
        <v>8</v>
      </c>
      <c r="R33" s="34">
        <f t="shared" si="14"/>
        <v>8</v>
      </c>
      <c r="S33" s="34">
        <f t="shared" si="14"/>
        <v>7</v>
      </c>
      <c r="T33" s="34">
        <f t="shared" si="14"/>
        <v>7</v>
      </c>
      <c r="U33" s="34">
        <f t="shared" si="14"/>
        <v>8</v>
      </c>
      <c r="V33" s="194">
        <v>0</v>
      </c>
      <c r="W33" s="195">
        <v>0</v>
      </c>
      <c r="X33" s="195">
        <v>0</v>
      </c>
      <c r="Y33" s="34">
        <f t="shared" ref="Y33:AP33" si="17">SUM(Y35,Y37)+Y39</f>
        <v>2</v>
      </c>
      <c r="Z33" s="34">
        <f t="shared" si="17"/>
        <v>3</v>
      </c>
      <c r="AA33" s="34">
        <f t="shared" si="17"/>
        <v>2</v>
      </c>
      <c r="AB33" s="34">
        <f t="shared" si="17"/>
        <v>3</v>
      </c>
      <c r="AC33" s="34">
        <f t="shared" si="17"/>
        <v>2</v>
      </c>
      <c r="AD33" s="34">
        <f t="shared" si="17"/>
        <v>3</v>
      </c>
      <c r="AE33" s="34">
        <f t="shared" si="17"/>
        <v>2</v>
      </c>
      <c r="AF33" s="34">
        <f t="shared" si="17"/>
        <v>3</v>
      </c>
      <c r="AG33" s="34">
        <f t="shared" si="17"/>
        <v>2</v>
      </c>
      <c r="AH33" s="34">
        <f t="shared" si="17"/>
        <v>3</v>
      </c>
      <c r="AI33" s="34">
        <f t="shared" si="17"/>
        <v>2</v>
      </c>
      <c r="AJ33" s="34">
        <f t="shared" si="17"/>
        <v>3</v>
      </c>
      <c r="AK33" s="34">
        <f t="shared" si="17"/>
        <v>2</v>
      </c>
      <c r="AL33" s="34">
        <f t="shared" si="17"/>
        <v>3</v>
      </c>
      <c r="AM33" s="34">
        <f t="shared" si="17"/>
        <v>2</v>
      </c>
      <c r="AN33" s="34">
        <f t="shared" si="17"/>
        <v>3</v>
      </c>
      <c r="AO33" s="34">
        <f t="shared" si="17"/>
        <v>3</v>
      </c>
      <c r="AP33" s="34">
        <f t="shared" si="17"/>
        <v>3</v>
      </c>
      <c r="AQ33" s="211">
        <f t="shared" si="16"/>
        <v>0</v>
      </c>
      <c r="AR33" s="211">
        <f t="shared" si="16"/>
        <v>0</v>
      </c>
      <c r="AS33" s="445">
        <f t="shared" si="16"/>
        <v>0</v>
      </c>
      <c r="AT33" s="445">
        <f t="shared" si="16"/>
        <v>0</v>
      </c>
      <c r="AU33" s="212">
        <f t="shared" si="16"/>
        <v>0</v>
      </c>
      <c r="AV33" s="212">
        <v>0</v>
      </c>
      <c r="AW33" s="194">
        <v>0</v>
      </c>
      <c r="AX33" s="195">
        <v>0</v>
      </c>
      <c r="AY33" s="195">
        <v>0</v>
      </c>
      <c r="AZ33" s="195">
        <v>0</v>
      </c>
      <c r="BA33" s="195">
        <v>0</v>
      </c>
      <c r="BB33" s="195">
        <v>0</v>
      </c>
      <c r="BC33" s="195">
        <v>0</v>
      </c>
      <c r="BD33" s="195">
        <v>0</v>
      </c>
      <c r="BE33" s="195"/>
      <c r="BF33" s="195">
        <v>0</v>
      </c>
      <c r="BG33" s="91">
        <f t="shared" si="7"/>
        <v>165</v>
      </c>
    </row>
    <row r="34" spans="1:59" x14ac:dyDescent="0.25">
      <c r="A34" s="890"/>
      <c r="B34" s="864" t="s">
        <v>192</v>
      </c>
      <c r="C34" s="878" t="s">
        <v>299</v>
      </c>
      <c r="D34" s="192" t="s">
        <v>164</v>
      </c>
      <c r="E34" s="193"/>
      <c r="F34" s="91">
        <v>6</v>
      </c>
      <c r="G34" s="91">
        <v>6</v>
      </c>
      <c r="H34" s="91">
        <v>6</v>
      </c>
      <c r="I34" s="91">
        <v>6</v>
      </c>
      <c r="J34" s="91">
        <v>6</v>
      </c>
      <c r="K34" s="91">
        <v>6</v>
      </c>
      <c r="L34" s="91">
        <v>6</v>
      </c>
      <c r="M34" s="91">
        <v>6</v>
      </c>
      <c r="N34" s="91">
        <v>6</v>
      </c>
      <c r="O34" s="91">
        <v>6</v>
      </c>
      <c r="P34" s="91">
        <v>6</v>
      </c>
      <c r="Q34" s="91">
        <v>6</v>
      </c>
      <c r="R34" s="91">
        <v>6</v>
      </c>
      <c r="S34" s="91">
        <v>6</v>
      </c>
      <c r="T34" s="91">
        <v>6</v>
      </c>
      <c r="U34" s="91">
        <v>6</v>
      </c>
      <c r="V34" s="194">
        <v>0</v>
      </c>
      <c r="W34" s="195">
        <v>0</v>
      </c>
      <c r="X34" s="195">
        <v>0</v>
      </c>
      <c r="Y34" s="109">
        <v>0</v>
      </c>
      <c r="Z34" s="109">
        <v>0</v>
      </c>
      <c r="AA34" s="109">
        <v>0</v>
      </c>
      <c r="AB34" s="109">
        <v>0</v>
      </c>
      <c r="AC34" s="109">
        <v>0</v>
      </c>
      <c r="AD34" s="109">
        <v>0</v>
      </c>
      <c r="AE34" s="109">
        <v>0</v>
      </c>
      <c r="AF34" s="109">
        <v>0</v>
      </c>
      <c r="AG34" s="109">
        <v>0</v>
      </c>
      <c r="AH34" s="109">
        <v>0</v>
      </c>
      <c r="AI34" s="109">
        <v>0</v>
      </c>
      <c r="AJ34" s="109">
        <v>0</v>
      </c>
      <c r="AK34" s="109">
        <v>0</v>
      </c>
      <c r="AL34" s="109">
        <v>0</v>
      </c>
      <c r="AM34" s="109">
        <v>0</v>
      </c>
      <c r="AN34" s="109">
        <v>0</v>
      </c>
      <c r="AO34" s="109">
        <v>0</v>
      </c>
      <c r="AP34" s="109">
        <v>0</v>
      </c>
      <c r="AQ34" s="196">
        <v>0</v>
      </c>
      <c r="AR34" s="196">
        <v>0</v>
      </c>
      <c r="AS34" s="452">
        <v>0</v>
      </c>
      <c r="AT34" s="452">
        <v>0</v>
      </c>
      <c r="AU34" s="197">
        <v>0</v>
      </c>
      <c r="AV34" s="197">
        <v>0</v>
      </c>
      <c r="AW34" s="194">
        <v>0</v>
      </c>
      <c r="AX34" s="195">
        <v>0</v>
      </c>
      <c r="AY34" s="195">
        <v>0</v>
      </c>
      <c r="AZ34" s="195">
        <v>0</v>
      </c>
      <c r="BA34" s="195">
        <v>0</v>
      </c>
      <c r="BB34" s="195">
        <v>0</v>
      </c>
      <c r="BC34" s="195">
        <v>0</v>
      </c>
      <c r="BD34" s="195">
        <v>0</v>
      </c>
      <c r="BE34" s="195"/>
      <c r="BF34" s="195">
        <v>0</v>
      </c>
      <c r="BG34" s="91">
        <f t="shared" si="7"/>
        <v>96</v>
      </c>
    </row>
    <row r="35" spans="1:59" ht="48.75" customHeight="1" x14ac:dyDescent="0.25">
      <c r="A35" s="890"/>
      <c r="B35" s="865"/>
      <c r="C35" s="879"/>
      <c r="D35" s="192" t="s">
        <v>165</v>
      </c>
      <c r="E35" s="193"/>
      <c r="F35" s="91">
        <v>3</v>
      </c>
      <c r="G35" s="109">
        <v>3</v>
      </c>
      <c r="H35" s="109">
        <v>3</v>
      </c>
      <c r="I35" s="109">
        <v>3</v>
      </c>
      <c r="J35" s="109">
        <v>3</v>
      </c>
      <c r="K35" s="109">
        <v>3</v>
      </c>
      <c r="L35" s="109">
        <v>3</v>
      </c>
      <c r="M35" s="109">
        <v>3</v>
      </c>
      <c r="N35" s="109">
        <v>3</v>
      </c>
      <c r="O35" s="109">
        <v>3</v>
      </c>
      <c r="P35" s="109">
        <v>3</v>
      </c>
      <c r="Q35" s="109">
        <v>3</v>
      </c>
      <c r="R35" s="109">
        <v>3</v>
      </c>
      <c r="S35" s="109">
        <v>3</v>
      </c>
      <c r="T35" s="109">
        <v>3</v>
      </c>
      <c r="U35" s="109">
        <v>3</v>
      </c>
      <c r="V35" s="194">
        <v>0</v>
      </c>
      <c r="W35" s="195">
        <v>0</v>
      </c>
      <c r="X35" s="195">
        <v>0</v>
      </c>
      <c r="Y35" s="109">
        <v>0</v>
      </c>
      <c r="Z35" s="91">
        <v>0</v>
      </c>
      <c r="AA35" s="91">
        <v>0</v>
      </c>
      <c r="AB35" s="91">
        <v>0</v>
      </c>
      <c r="AC35" s="91">
        <v>0</v>
      </c>
      <c r="AD35" s="91">
        <v>0</v>
      </c>
      <c r="AE35" s="91">
        <v>0</v>
      </c>
      <c r="AF35" s="91">
        <v>0</v>
      </c>
      <c r="AG35" s="91">
        <v>0</v>
      </c>
      <c r="AH35" s="91">
        <v>0</v>
      </c>
      <c r="AI35" s="91">
        <v>0</v>
      </c>
      <c r="AJ35" s="91">
        <v>0</v>
      </c>
      <c r="AK35" s="91">
        <v>0</v>
      </c>
      <c r="AL35" s="91">
        <v>0</v>
      </c>
      <c r="AM35" s="91">
        <v>0</v>
      </c>
      <c r="AN35" s="91">
        <v>0</v>
      </c>
      <c r="AO35" s="91">
        <v>0</v>
      </c>
      <c r="AP35" s="91">
        <v>0</v>
      </c>
      <c r="AQ35" s="196">
        <v>0</v>
      </c>
      <c r="AR35" s="196">
        <v>0</v>
      </c>
      <c r="AS35" s="452">
        <v>0</v>
      </c>
      <c r="AT35" s="452">
        <v>0</v>
      </c>
      <c r="AU35" s="197">
        <v>0</v>
      </c>
      <c r="AV35" s="197">
        <v>0</v>
      </c>
      <c r="AW35" s="194">
        <v>0</v>
      </c>
      <c r="AX35" s="195">
        <v>0</v>
      </c>
      <c r="AY35" s="195">
        <v>0</v>
      </c>
      <c r="AZ35" s="195">
        <v>0</v>
      </c>
      <c r="BA35" s="195">
        <v>0</v>
      </c>
      <c r="BB35" s="195">
        <v>0</v>
      </c>
      <c r="BC35" s="195">
        <v>0</v>
      </c>
      <c r="BD35" s="195">
        <v>0</v>
      </c>
      <c r="BE35" s="195"/>
      <c r="BF35" s="195">
        <v>0</v>
      </c>
      <c r="BG35" s="91">
        <f t="shared" si="7"/>
        <v>48</v>
      </c>
    </row>
    <row r="36" spans="1:59" x14ac:dyDescent="0.25">
      <c r="A36" s="890"/>
      <c r="B36" s="864" t="s">
        <v>222</v>
      </c>
      <c r="C36" s="866" t="s">
        <v>194</v>
      </c>
      <c r="D36" s="192" t="s">
        <v>164</v>
      </c>
      <c r="E36" s="193"/>
      <c r="F36" s="91">
        <v>3</v>
      </c>
      <c r="G36" s="109">
        <v>3</v>
      </c>
      <c r="H36" s="109">
        <v>3</v>
      </c>
      <c r="I36" s="109">
        <v>3</v>
      </c>
      <c r="J36" s="109">
        <v>4</v>
      </c>
      <c r="K36" s="109">
        <v>3</v>
      </c>
      <c r="L36" s="109">
        <v>4</v>
      </c>
      <c r="M36" s="109">
        <v>3</v>
      </c>
      <c r="N36" s="109">
        <v>4</v>
      </c>
      <c r="O36" s="109">
        <v>3</v>
      </c>
      <c r="P36" s="109">
        <v>4</v>
      </c>
      <c r="Q36" s="109">
        <v>3</v>
      </c>
      <c r="R36" s="109">
        <v>3</v>
      </c>
      <c r="S36" s="109">
        <v>3</v>
      </c>
      <c r="T36" s="109">
        <v>3</v>
      </c>
      <c r="U36" s="109">
        <v>3</v>
      </c>
      <c r="V36" s="194">
        <v>0</v>
      </c>
      <c r="W36" s="195">
        <v>0</v>
      </c>
      <c r="X36" s="195">
        <v>0</v>
      </c>
      <c r="Y36" s="109">
        <v>5</v>
      </c>
      <c r="Z36" s="91">
        <v>5</v>
      </c>
      <c r="AA36" s="91">
        <v>5</v>
      </c>
      <c r="AB36" s="91">
        <v>5</v>
      </c>
      <c r="AC36" s="91">
        <v>5</v>
      </c>
      <c r="AD36" s="91">
        <v>5</v>
      </c>
      <c r="AE36" s="91">
        <v>5</v>
      </c>
      <c r="AF36" s="91">
        <v>6</v>
      </c>
      <c r="AG36" s="91">
        <v>5</v>
      </c>
      <c r="AH36" s="91">
        <v>5</v>
      </c>
      <c r="AI36" s="91">
        <v>5</v>
      </c>
      <c r="AJ36" s="91">
        <v>5</v>
      </c>
      <c r="AK36" s="91">
        <v>5</v>
      </c>
      <c r="AL36" s="91">
        <v>5</v>
      </c>
      <c r="AM36" s="91">
        <v>5</v>
      </c>
      <c r="AN36" s="91">
        <v>5</v>
      </c>
      <c r="AO36" s="91">
        <v>5</v>
      </c>
      <c r="AP36" s="91">
        <v>6</v>
      </c>
      <c r="AQ36" s="196">
        <v>0</v>
      </c>
      <c r="AR36" s="196">
        <v>0</v>
      </c>
      <c r="AS36" s="452">
        <v>0</v>
      </c>
      <c r="AT36" s="452">
        <v>0</v>
      </c>
      <c r="AU36" s="197">
        <v>0</v>
      </c>
      <c r="AV36" s="197">
        <v>0</v>
      </c>
      <c r="AW36" s="194">
        <v>0</v>
      </c>
      <c r="AX36" s="195">
        <v>0</v>
      </c>
      <c r="AY36" s="195">
        <v>0</v>
      </c>
      <c r="AZ36" s="195">
        <v>0</v>
      </c>
      <c r="BA36" s="195">
        <v>0</v>
      </c>
      <c r="BB36" s="195">
        <v>0</v>
      </c>
      <c r="BC36" s="195">
        <v>0</v>
      </c>
      <c r="BD36" s="195">
        <v>0</v>
      </c>
      <c r="BE36" s="195"/>
      <c r="BF36" s="195">
        <v>0</v>
      </c>
      <c r="BG36" s="91">
        <f t="shared" si="7"/>
        <v>144</v>
      </c>
    </row>
    <row r="37" spans="1:59" x14ac:dyDescent="0.25">
      <c r="A37" s="890"/>
      <c r="B37" s="865"/>
      <c r="C37" s="867"/>
      <c r="D37" s="192" t="s">
        <v>165</v>
      </c>
      <c r="E37" s="193"/>
      <c r="F37" s="91">
        <v>2</v>
      </c>
      <c r="G37" s="109">
        <v>1</v>
      </c>
      <c r="H37" s="109">
        <v>2</v>
      </c>
      <c r="I37" s="109">
        <v>1</v>
      </c>
      <c r="J37" s="109">
        <v>2</v>
      </c>
      <c r="K37" s="109">
        <v>1</v>
      </c>
      <c r="L37" s="109">
        <v>2</v>
      </c>
      <c r="M37" s="109">
        <v>1</v>
      </c>
      <c r="N37" s="109">
        <v>2</v>
      </c>
      <c r="O37" s="109">
        <v>1</v>
      </c>
      <c r="P37" s="109">
        <v>2</v>
      </c>
      <c r="Q37" s="109">
        <v>2</v>
      </c>
      <c r="R37" s="109">
        <v>2</v>
      </c>
      <c r="S37" s="109">
        <v>2</v>
      </c>
      <c r="T37" s="109">
        <v>1</v>
      </c>
      <c r="U37" s="109">
        <v>2</v>
      </c>
      <c r="V37" s="194">
        <v>0</v>
      </c>
      <c r="W37" s="195">
        <v>0</v>
      </c>
      <c r="X37" s="195">
        <v>0</v>
      </c>
      <c r="Y37" s="109">
        <v>2</v>
      </c>
      <c r="Z37" s="91">
        <v>3</v>
      </c>
      <c r="AA37" s="91">
        <v>2</v>
      </c>
      <c r="AB37" s="91">
        <v>3</v>
      </c>
      <c r="AC37" s="91">
        <v>2</v>
      </c>
      <c r="AD37" s="91">
        <v>3</v>
      </c>
      <c r="AE37" s="91">
        <v>2</v>
      </c>
      <c r="AF37" s="91">
        <v>3</v>
      </c>
      <c r="AG37" s="91">
        <v>2</v>
      </c>
      <c r="AH37" s="91">
        <v>3</v>
      </c>
      <c r="AI37" s="91">
        <v>2</v>
      </c>
      <c r="AJ37" s="91">
        <v>3</v>
      </c>
      <c r="AK37" s="91">
        <v>2</v>
      </c>
      <c r="AL37" s="91">
        <v>3</v>
      </c>
      <c r="AM37" s="91">
        <v>2</v>
      </c>
      <c r="AN37" s="91">
        <v>3</v>
      </c>
      <c r="AO37" s="91">
        <v>3</v>
      </c>
      <c r="AP37" s="91">
        <v>3</v>
      </c>
      <c r="AQ37" s="196">
        <v>0</v>
      </c>
      <c r="AR37" s="196">
        <v>0</v>
      </c>
      <c r="AS37" s="452">
        <v>0</v>
      </c>
      <c r="AT37" s="452">
        <v>0</v>
      </c>
      <c r="AU37" s="197">
        <v>0</v>
      </c>
      <c r="AV37" s="213">
        <v>0</v>
      </c>
      <c r="AW37" s="194">
        <v>0</v>
      </c>
      <c r="AX37" s="195">
        <v>0</v>
      </c>
      <c r="AY37" s="195">
        <v>0</v>
      </c>
      <c r="AZ37" s="195">
        <v>0</v>
      </c>
      <c r="BA37" s="195">
        <v>0</v>
      </c>
      <c r="BB37" s="195">
        <v>0</v>
      </c>
      <c r="BC37" s="195">
        <v>0</v>
      </c>
      <c r="BD37" s="195">
        <v>0</v>
      </c>
      <c r="BE37" s="195"/>
      <c r="BF37" s="195">
        <v>0</v>
      </c>
      <c r="BG37" s="91">
        <f t="shared" si="7"/>
        <v>72</v>
      </c>
    </row>
    <row r="38" spans="1:59" x14ac:dyDescent="0.25">
      <c r="A38" s="890"/>
      <c r="B38" s="864" t="s">
        <v>70</v>
      </c>
      <c r="C38" s="866" t="s">
        <v>71</v>
      </c>
      <c r="D38" s="192" t="s">
        <v>164</v>
      </c>
      <c r="E38" s="193"/>
      <c r="F38" s="109">
        <v>6</v>
      </c>
      <c r="G38" s="109">
        <v>5</v>
      </c>
      <c r="H38" s="109">
        <v>6</v>
      </c>
      <c r="I38" s="109">
        <v>5</v>
      </c>
      <c r="J38" s="109">
        <v>6</v>
      </c>
      <c r="K38" s="109">
        <v>5</v>
      </c>
      <c r="L38" s="109">
        <v>6</v>
      </c>
      <c r="M38" s="109">
        <v>5</v>
      </c>
      <c r="N38" s="109">
        <v>6</v>
      </c>
      <c r="O38" s="109">
        <v>5</v>
      </c>
      <c r="P38" s="109">
        <v>6</v>
      </c>
      <c r="Q38" s="109">
        <v>6</v>
      </c>
      <c r="R38" s="109">
        <v>6</v>
      </c>
      <c r="S38" s="109">
        <v>5</v>
      </c>
      <c r="T38" s="109">
        <v>6</v>
      </c>
      <c r="U38" s="109">
        <v>6</v>
      </c>
      <c r="V38" s="194">
        <v>0</v>
      </c>
      <c r="W38" s="195">
        <v>0</v>
      </c>
      <c r="X38" s="195">
        <v>0</v>
      </c>
      <c r="Y38" s="109">
        <v>0</v>
      </c>
      <c r="Z38" s="109">
        <v>0</v>
      </c>
      <c r="AA38" s="109">
        <v>0</v>
      </c>
      <c r="AB38" s="109">
        <v>0</v>
      </c>
      <c r="AC38" s="109">
        <v>0</v>
      </c>
      <c r="AD38" s="109">
        <v>0</v>
      </c>
      <c r="AE38" s="109">
        <v>0</v>
      </c>
      <c r="AF38" s="109">
        <v>0</v>
      </c>
      <c r="AG38" s="109">
        <v>0</v>
      </c>
      <c r="AH38" s="109">
        <v>0</v>
      </c>
      <c r="AI38" s="109">
        <v>0</v>
      </c>
      <c r="AJ38" s="109">
        <v>0</v>
      </c>
      <c r="AK38" s="109">
        <v>0</v>
      </c>
      <c r="AL38" s="109">
        <v>0</v>
      </c>
      <c r="AM38" s="109">
        <v>0</v>
      </c>
      <c r="AN38" s="109">
        <v>0</v>
      </c>
      <c r="AO38" s="109">
        <v>0</v>
      </c>
      <c r="AP38" s="109">
        <v>0</v>
      </c>
      <c r="AQ38" s="196">
        <v>0</v>
      </c>
      <c r="AR38" s="196">
        <v>0</v>
      </c>
      <c r="AS38" s="452">
        <v>0</v>
      </c>
      <c r="AT38" s="452">
        <v>0</v>
      </c>
      <c r="AU38" s="197">
        <v>0</v>
      </c>
      <c r="AV38" s="197">
        <v>0</v>
      </c>
      <c r="AW38" s="194">
        <v>0</v>
      </c>
      <c r="AX38" s="195">
        <v>0</v>
      </c>
      <c r="AY38" s="195">
        <v>0</v>
      </c>
      <c r="AZ38" s="195">
        <v>0</v>
      </c>
      <c r="BA38" s="195">
        <v>0</v>
      </c>
      <c r="BB38" s="195">
        <v>0</v>
      </c>
      <c r="BC38" s="195">
        <v>0</v>
      </c>
      <c r="BD38" s="195">
        <v>0</v>
      </c>
      <c r="BE38" s="195"/>
      <c r="BF38" s="195">
        <v>0</v>
      </c>
      <c r="BG38" s="91">
        <f t="shared" si="7"/>
        <v>90</v>
      </c>
    </row>
    <row r="39" spans="1:59" x14ac:dyDescent="0.25">
      <c r="A39" s="890"/>
      <c r="B39" s="865"/>
      <c r="C39" s="867"/>
      <c r="D39" s="192" t="s">
        <v>165</v>
      </c>
      <c r="E39" s="193"/>
      <c r="F39" s="109">
        <v>3</v>
      </c>
      <c r="G39" s="109">
        <v>3</v>
      </c>
      <c r="H39" s="109">
        <v>3</v>
      </c>
      <c r="I39" s="109">
        <v>2</v>
      </c>
      <c r="J39" s="109">
        <v>3</v>
      </c>
      <c r="K39" s="109">
        <v>3</v>
      </c>
      <c r="L39" s="109">
        <v>3</v>
      </c>
      <c r="M39" s="109">
        <v>3</v>
      </c>
      <c r="N39" s="109">
        <v>3</v>
      </c>
      <c r="O39" s="109">
        <v>2</v>
      </c>
      <c r="P39" s="109">
        <v>3</v>
      </c>
      <c r="Q39" s="109">
        <v>3</v>
      </c>
      <c r="R39" s="109">
        <v>3</v>
      </c>
      <c r="S39" s="109">
        <v>2</v>
      </c>
      <c r="T39" s="109">
        <v>3</v>
      </c>
      <c r="U39" s="109">
        <v>3</v>
      </c>
      <c r="V39" s="194">
        <v>0</v>
      </c>
      <c r="W39" s="195">
        <v>0</v>
      </c>
      <c r="X39" s="195">
        <v>0</v>
      </c>
      <c r="Y39" s="109">
        <v>0</v>
      </c>
      <c r="Z39" s="109">
        <v>0</v>
      </c>
      <c r="AA39" s="109">
        <v>0</v>
      </c>
      <c r="AB39" s="109">
        <v>0</v>
      </c>
      <c r="AC39" s="109">
        <v>0</v>
      </c>
      <c r="AD39" s="109">
        <v>0</v>
      </c>
      <c r="AE39" s="109">
        <v>0</v>
      </c>
      <c r="AF39" s="109">
        <v>0</v>
      </c>
      <c r="AG39" s="109">
        <v>0</v>
      </c>
      <c r="AH39" s="109">
        <v>0</v>
      </c>
      <c r="AI39" s="109">
        <v>0</v>
      </c>
      <c r="AJ39" s="109">
        <v>0</v>
      </c>
      <c r="AK39" s="109">
        <v>0</v>
      </c>
      <c r="AL39" s="109">
        <v>0</v>
      </c>
      <c r="AM39" s="109">
        <v>0</v>
      </c>
      <c r="AN39" s="109">
        <v>0</v>
      </c>
      <c r="AO39" s="109">
        <v>0</v>
      </c>
      <c r="AP39" s="109">
        <v>0</v>
      </c>
      <c r="AQ39" s="196">
        <v>0</v>
      </c>
      <c r="AR39" s="196">
        <v>0</v>
      </c>
      <c r="AS39" s="452">
        <v>0</v>
      </c>
      <c r="AT39" s="452">
        <v>0</v>
      </c>
      <c r="AU39" s="197">
        <v>0</v>
      </c>
      <c r="AV39" s="197">
        <v>0</v>
      </c>
      <c r="AW39" s="194">
        <v>0</v>
      </c>
      <c r="AX39" s="195">
        <v>0</v>
      </c>
      <c r="AY39" s="195">
        <v>0</v>
      </c>
      <c r="AZ39" s="195">
        <v>0</v>
      </c>
      <c r="BA39" s="195">
        <v>0</v>
      </c>
      <c r="BB39" s="195">
        <v>0</v>
      </c>
      <c r="BC39" s="195">
        <v>0</v>
      </c>
      <c r="BD39" s="195">
        <v>0</v>
      </c>
      <c r="BE39" s="195"/>
      <c r="BF39" s="195">
        <v>0</v>
      </c>
      <c r="BG39" s="91">
        <f t="shared" si="7"/>
        <v>45</v>
      </c>
    </row>
    <row r="40" spans="1:59" x14ac:dyDescent="0.25">
      <c r="A40" s="890"/>
      <c r="B40" s="864" t="s">
        <v>223</v>
      </c>
      <c r="C40" s="866" t="s">
        <v>224</v>
      </c>
      <c r="D40" s="192" t="s">
        <v>164</v>
      </c>
      <c r="E40" s="38"/>
      <c r="F40" s="214">
        <f>SUM(F42)+F44</f>
        <v>6</v>
      </c>
      <c r="G40" s="214">
        <f t="shared" ref="G40:U40" si="18">SUM(G42)+G44</f>
        <v>6</v>
      </c>
      <c r="H40" s="214">
        <f t="shared" si="18"/>
        <v>4</v>
      </c>
      <c r="I40" s="214">
        <f t="shared" si="18"/>
        <v>6</v>
      </c>
      <c r="J40" s="214">
        <f t="shared" si="18"/>
        <v>4</v>
      </c>
      <c r="K40" s="214">
        <f t="shared" si="18"/>
        <v>6</v>
      </c>
      <c r="L40" s="214">
        <f t="shared" si="18"/>
        <v>5</v>
      </c>
      <c r="M40" s="214">
        <f t="shared" si="18"/>
        <v>5</v>
      </c>
      <c r="N40" s="214">
        <f t="shared" si="18"/>
        <v>5</v>
      </c>
      <c r="O40" s="214">
        <f t="shared" si="18"/>
        <v>6</v>
      </c>
      <c r="P40" s="214">
        <f t="shared" si="18"/>
        <v>4</v>
      </c>
      <c r="Q40" s="214">
        <f t="shared" si="18"/>
        <v>6</v>
      </c>
      <c r="R40" s="214">
        <f t="shared" si="18"/>
        <v>4</v>
      </c>
      <c r="S40" s="214">
        <f t="shared" si="18"/>
        <v>5</v>
      </c>
      <c r="T40" s="214">
        <f t="shared" si="18"/>
        <v>4</v>
      </c>
      <c r="U40" s="214">
        <f t="shared" si="18"/>
        <v>4</v>
      </c>
      <c r="V40" s="194">
        <v>0</v>
      </c>
      <c r="W40" s="195">
        <v>0</v>
      </c>
      <c r="X40" s="195">
        <v>0</v>
      </c>
      <c r="Y40" s="214">
        <f t="shared" ref="Y40:AP41" si="19">SUM(Y42)+Y44</f>
        <v>7</v>
      </c>
      <c r="Z40" s="214">
        <f t="shared" si="19"/>
        <v>7</v>
      </c>
      <c r="AA40" s="214">
        <f t="shared" si="19"/>
        <v>5</v>
      </c>
      <c r="AB40" s="214">
        <f t="shared" si="19"/>
        <v>5</v>
      </c>
      <c r="AC40" s="214">
        <f t="shared" si="19"/>
        <v>5</v>
      </c>
      <c r="AD40" s="214">
        <f t="shared" si="19"/>
        <v>5</v>
      </c>
      <c r="AE40" s="214">
        <f t="shared" si="19"/>
        <v>5</v>
      </c>
      <c r="AF40" s="214">
        <f t="shared" si="19"/>
        <v>4</v>
      </c>
      <c r="AG40" s="214">
        <f t="shared" si="19"/>
        <v>5</v>
      </c>
      <c r="AH40" s="214">
        <f t="shared" si="19"/>
        <v>5</v>
      </c>
      <c r="AI40" s="214">
        <f t="shared" si="19"/>
        <v>5</v>
      </c>
      <c r="AJ40" s="214">
        <f t="shared" si="19"/>
        <v>5</v>
      </c>
      <c r="AK40" s="214">
        <f t="shared" si="19"/>
        <v>5</v>
      </c>
      <c r="AL40" s="214">
        <f t="shared" si="19"/>
        <v>5</v>
      </c>
      <c r="AM40" s="214">
        <f t="shared" si="19"/>
        <v>5</v>
      </c>
      <c r="AN40" s="214">
        <f t="shared" si="19"/>
        <v>5</v>
      </c>
      <c r="AO40" s="214">
        <f t="shared" si="19"/>
        <v>11</v>
      </c>
      <c r="AP40" s="214">
        <f t="shared" si="19"/>
        <v>8</v>
      </c>
      <c r="AQ40" s="211">
        <f t="shared" ref="AQ40:AV40" si="20">SUM(AQ42)</f>
        <v>0</v>
      </c>
      <c r="AR40" s="211">
        <f t="shared" si="20"/>
        <v>0</v>
      </c>
      <c r="AS40" s="445">
        <f t="shared" si="20"/>
        <v>0</v>
      </c>
      <c r="AT40" s="445">
        <f t="shared" si="20"/>
        <v>0</v>
      </c>
      <c r="AU40" s="212">
        <f t="shared" si="20"/>
        <v>0</v>
      </c>
      <c r="AV40" s="212">
        <f t="shared" si="20"/>
        <v>0</v>
      </c>
      <c r="AW40" s="194">
        <v>0</v>
      </c>
      <c r="AX40" s="195">
        <v>0</v>
      </c>
      <c r="AY40" s="195">
        <v>0</v>
      </c>
      <c r="AZ40" s="195">
        <v>0</v>
      </c>
      <c r="BA40" s="195">
        <v>0</v>
      </c>
      <c r="BB40" s="195">
        <v>0</v>
      </c>
      <c r="BC40" s="195">
        <v>0</v>
      </c>
      <c r="BD40" s="195">
        <v>0</v>
      </c>
      <c r="BE40" s="195"/>
      <c r="BF40" s="195">
        <v>0</v>
      </c>
      <c r="BG40" s="91">
        <f t="shared" si="7"/>
        <v>182</v>
      </c>
    </row>
    <row r="41" spans="1:59" ht="49.5" customHeight="1" thickBot="1" x14ac:dyDescent="0.3">
      <c r="A41" s="890"/>
      <c r="B41" s="868"/>
      <c r="C41" s="869"/>
      <c r="D41" s="192" t="s">
        <v>165</v>
      </c>
      <c r="E41" s="38"/>
      <c r="F41" s="214">
        <f>SUM(F43)+F45</f>
        <v>3</v>
      </c>
      <c r="G41" s="214">
        <f t="shared" ref="G41:U41" si="21">SUM(G43)+G45</f>
        <v>3</v>
      </c>
      <c r="H41" s="214">
        <f t="shared" si="21"/>
        <v>2</v>
      </c>
      <c r="I41" s="214">
        <f t="shared" si="21"/>
        <v>3</v>
      </c>
      <c r="J41" s="214">
        <f t="shared" si="21"/>
        <v>2</v>
      </c>
      <c r="K41" s="214">
        <f t="shared" si="21"/>
        <v>3</v>
      </c>
      <c r="L41" s="214">
        <f t="shared" si="21"/>
        <v>2</v>
      </c>
      <c r="M41" s="214">
        <f t="shared" si="21"/>
        <v>3</v>
      </c>
      <c r="N41" s="214">
        <f t="shared" si="21"/>
        <v>2</v>
      </c>
      <c r="O41" s="214">
        <f t="shared" si="21"/>
        <v>3</v>
      </c>
      <c r="P41" s="214">
        <f t="shared" si="21"/>
        <v>2</v>
      </c>
      <c r="Q41" s="214">
        <f t="shared" si="21"/>
        <v>3</v>
      </c>
      <c r="R41" s="214">
        <f t="shared" si="21"/>
        <v>2</v>
      </c>
      <c r="S41" s="214">
        <f t="shared" si="21"/>
        <v>3</v>
      </c>
      <c r="T41" s="214">
        <f t="shared" si="21"/>
        <v>1</v>
      </c>
      <c r="U41" s="214">
        <f t="shared" si="21"/>
        <v>3</v>
      </c>
      <c r="V41" s="194">
        <v>0</v>
      </c>
      <c r="W41" s="195">
        <v>0</v>
      </c>
      <c r="X41" s="195">
        <v>0</v>
      </c>
      <c r="Y41" s="214">
        <f t="shared" si="19"/>
        <v>3</v>
      </c>
      <c r="Z41" s="214">
        <f t="shared" si="19"/>
        <v>4</v>
      </c>
      <c r="AA41" s="214">
        <f t="shared" si="19"/>
        <v>2</v>
      </c>
      <c r="AB41" s="214">
        <f t="shared" si="19"/>
        <v>3</v>
      </c>
      <c r="AC41" s="214">
        <f t="shared" si="19"/>
        <v>2</v>
      </c>
      <c r="AD41" s="214">
        <f t="shared" si="19"/>
        <v>3</v>
      </c>
      <c r="AE41" s="214">
        <f t="shared" si="19"/>
        <v>2</v>
      </c>
      <c r="AF41" s="214">
        <f t="shared" si="19"/>
        <v>3</v>
      </c>
      <c r="AG41" s="214">
        <f t="shared" si="19"/>
        <v>2</v>
      </c>
      <c r="AH41" s="214">
        <f t="shared" si="19"/>
        <v>3</v>
      </c>
      <c r="AI41" s="214">
        <f t="shared" si="19"/>
        <v>2</v>
      </c>
      <c r="AJ41" s="214">
        <f t="shared" si="19"/>
        <v>3</v>
      </c>
      <c r="AK41" s="214">
        <f t="shared" si="19"/>
        <v>2</v>
      </c>
      <c r="AL41" s="214">
        <f t="shared" si="19"/>
        <v>3</v>
      </c>
      <c r="AM41" s="214">
        <f t="shared" si="19"/>
        <v>2</v>
      </c>
      <c r="AN41" s="214">
        <f t="shared" si="19"/>
        <v>3</v>
      </c>
      <c r="AO41" s="214">
        <f t="shared" si="19"/>
        <v>5</v>
      </c>
      <c r="AP41" s="214">
        <f t="shared" si="19"/>
        <v>4</v>
      </c>
      <c r="AQ41" s="211">
        <v>0</v>
      </c>
      <c r="AR41" s="211">
        <v>0</v>
      </c>
      <c r="AS41" s="445">
        <v>0</v>
      </c>
      <c r="AT41" s="445">
        <v>0</v>
      </c>
      <c r="AU41" s="212">
        <v>0</v>
      </c>
      <c r="AV41" s="212">
        <v>0</v>
      </c>
      <c r="AW41" s="194">
        <v>0</v>
      </c>
      <c r="AX41" s="195">
        <v>0</v>
      </c>
      <c r="AY41" s="195">
        <v>0</v>
      </c>
      <c r="AZ41" s="195">
        <v>0</v>
      </c>
      <c r="BA41" s="195">
        <v>0</v>
      </c>
      <c r="BB41" s="195">
        <v>0</v>
      </c>
      <c r="BC41" s="195">
        <v>0</v>
      </c>
      <c r="BD41" s="195">
        <v>0</v>
      </c>
      <c r="BE41" s="195"/>
      <c r="BF41" s="195">
        <v>0</v>
      </c>
      <c r="BG41" s="91">
        <f t="shared" si="7"/>
        <v>91</v>
      </c>
    </row>
    <row r="42" spans="1:59" x14ac:dyDescent="0.25">
      <c r="A42" s="891"/>
      <c r="B42" s="862" t="s">
        <v>225</v>
      </c>
      <c r="C42" s="863" t="s">
        <v>226</v>
      </c>
      <c r="D42" s="43" t="s">
        <v>164</v>
      </c>
      <c r="E42" s="193"/>
      <c r="F42" s="109">
        <v>6</v>
      </c>
      <c r="G42" s="109">
        <v>6</v>
      </c>
      <c r="H42" s="109">
        <v>4</v>
      </c>
      <c r="I42" s="109">
        <v>6</v>
      </c>
      <c r="J42" s="109">
        <v>4</v>
      </c>
      <c r="K42" s="109">
        <v>6</v>
      </c>
      <c r="L42" s="109">
        <v>5</v>
      </c>
      <c r="M42" s="109">
        <v>5</v>
      </c>
      <c r="N42" s="109">
        <v>5</v>
      </c>
      <c r="O42" s="109">
        <v>6</v>
      </c>
      <c r="P42" s="109">
        <v>4</v>
      </c>
      <c r="Q42" s="109">
        <v>6</v>
      </c>
      <c r="R42" s="109">
        <v>4</v>
      </c>
      <c r="S42" s="109">
        <v>5</v>
      </c>
      <c r="T42" s="109">
        <v>4</v>
      </c>
      <c r="U42" s="109">
        <v>4</v>
      </c>
      <c r="V42" s="194">
        <v>0</v>
      </c>
      <c r="W42" s="195">
        <v>0</v>
      </c>
      <c r="X42" s="195">
        <v>0</v>
      </c>
      <c r="Y42" s="109">
        <v>3</v>
      </c>
      <c r="Z42" s="109">
        <v>3</v>
      </c>
      <c r="AA42" s="109">
        <v>3</v>
      </c>
      <c r="AB42" s="109">
        <v>3</v>
      </c>
      <c r="AC42" s="109">
        <v>2</v>
      </c>
      <c r="AD42" s="109">
        <v>3</v>
      </c>
      <c r="AE42" s="109">
        <v>3</v>
      </c>
      <c r="AF42" s="109">
        <v>2</v>
      </c>
      <c r="AG42" s="109">
        <v>3</v>
      </c>
      <c r="AH42" s="109">
        <v>3</v>
      </c>
      <c r="AI42" s="109">
        <v>2</v>
      </c>
      <c r="AJ42" s="109">
        <v>3</v>
      </c>
      <c r="AK42" s="109">
        <v>3</v>
      </c>
      <c r="AL42" s="109">
        <v>3</v>
      </c>
      <c r="AM42" s="109">
        <v>3</v>
      </c>
      <c r="AN42" s="109">
        <v>2</v>
      </c>
      <c r="AO42" s="109">
        <v>6</v>
      </c>
      <c r="AP42" s="109">
        <v>4</v>
      </c>
      <c r="AQ42" s="196">
        <v>0</v>
      </c>
      <c r="AR42" s="196">
        <v>0</v>
      </c>
      <c r="AS42" s="452">
        <v>0</v>
      </c>
      <c r="AT42" s="452">
        <v>0</v>
      </c>
      <c r="AU42" s="197">
        <v>0</v>
      </c>
      <c r="AV42" s="197">
        <v>0</v>
      </c>
      <c r="AW42" s="194">
        <v>0</v>
      </c>
      <c r="AX42" s="195">
        <v>0</v>
      </c>
      <c r="AY42" s="195">
        <v>0</v>
      </c>
      <c r="AZ42" s="195">
        <v>0</v>
      </c>
      <c r="BA42" s="195">
        <v>0</v>
      </c>
      <c r="BB42" s="195">
        <v>0</v>
      </c>
      <c r="BC42" s="195">
        <v>0</v>
      </c>
      <c r="BD42" s="195">
        <v>0</v>
      </c>
      <c r="BE42" s="195"/>
      <c r="BF42" s="195">
        <v>0</v>
      </c>
      <c r="BG42" s="91">
        <f t="shared" si="7"/>
        <v>134</v>
      </c>
    </row>
    <row r="43" spans="1:59" x14ac:dyDescent="0.25">
      <c r="A43" s="891"/>
      <c r="B43" s="848"/>
      <c r="C43" s="850"/>
      <c r="D43" s="43" t="s">
        <v>165</v>
      </c>
      <c r="E43" s="193"/>
      <c r="F43" s="109">
        <v>3</v>
      </c>
      <c r="G43" s="109">
        <v>3</v>
      </c>
      <c r="H43" s="109">
        <v>2</v>
      </c>
      <c r="I43" s="109">
        <v>3</v>
      </c>
      <c r="J43" s="109">
        <v>2</v>
      </c>
      <c r="K43" s="109">
        <v>3</v>
      </c>
      <c r="L43" s="109">
        <v>2</v>
      </c>
      <c r="M43" s="109">
        <v>3</v>
      </c>
      <c r="N43" s="109">
        <v>2</v>
      </c>
      <c r="O43" s="109">
        <v>3</v>
      </c>
      <c r="P43" s="109">
        <v>2</v>
      </c>
      <c r="Q43" s="109">
        <v>3</v>
      </c>
      <c r="R43" s="109">
        <v>2</v>
      </c>
      <c r="S43" s="109">
        <v>3</v>
      </c>
      <c r="T43" s="109">
        <v>1</v>
      </c>
      <c r="U43" s="109">
        <v>3</v>
      </c>
      <c r="V43" s="194">
        <v>0</v>
      </c>
      <c r="W43" s="195">
        <v>0</v>
      </c>
      <c r="X43" s="195">
        <v>0</v>
      </c>
      <c r="Y43" s="109">
        <v>1</v>
      </c>
      <c r="Z43" s="109">
        <v>2</v>
      </c>
      <c r="AA43" s="109">
        <v>1</v>
      </c>
      <c r="AB43" s="109">
        <v>2</v>
      </c>
      <c r="AC43" s="109">
        <v>1</v>
      </c>
      <c r="AD43" s="109">
        <v>2</v>
      </c>
      <c r="AE43" s="109">
        <v>1</v>
      </c>
      <c r="AF43" s="109">
        <v>2</v>
      </c>
      <c r="AG43" s="109">
        <v>1</v>
      </c>
      <c r="AH43" s="109">
        <v>2</v>
      </c>
      <c r="AI43" s="109">
        <v>1</v>
      </c>
      <c r="AJ43" s="109">
        <v>2</v>
      </c>
      <c r="AK43" s="109">
        <v>1</v>
      </c>
      <c r="AL43" s="109">
        <v>2</v>
      </c>
      <c r="AM43" s="109">
        <v>1</v>
      </c>
      <c r="AN43" s="109">
        <v>2</v>
      </c>
      <c r="AO43" s="109">
        <v>1</v>
      </c>
      <c r="AP43" s="109">
        <v>2</v>
      </c>
      <c r="AQ43" s="196">
        <v>0</v>
      </c>
      <c r="AR43" s="196">
        <v>0</v>
      </c>
      <c r="AS43" s="452">
        <v>0</v>
      </c>
      <c r="AT43" s="452">
        <v>0</v>
      </c>
      <c r="AU43" s="197">
        <v>0</v>
      </c>
      <c r="AV43" s="197">
        <v>0</v>
      </c>
      <c r="AW43" s="194">
        <v>0</v>
      </c>
      <c r="AX43" s="195">
        <v>0</v>
      </c>
      <c r="AY43" s="195">
        <v>0</v>
      </c>
      <c r="AZ43" s="195">
        <v>0</v>
      </c>
      <c r="BA43" s="195">
        <v>0</v>
      </c>
      <c r="BB43" s="195">
        <v>0</v>
      </c>
      <c r="BC43" s="195">
        <v>0</v>
      </c>
      <c r="BD43" s="195">
        <v>0</v>
      </c>
      <c r="BE43" s="195"/>
      <c r="BF43" s="195">
        <v>0</v>
      </c>
      <c r="BG43" s="91">
        <f t="shared" si="7"/>
        <v>67</v>
      </c>
    </row>
    <row r="44" spans="1:59" x14ac:dyDescent="0.25">
      <c r="A44" s="891"/>
      <c r="B44" s="859" t="s">
        <v>78</v>
      </c>
      <c r="C44" s="849" t="s">
        <v>79</v>
      </c>
      <c r="D44" s="43" t="s">
        <v>164</v>
      </c>
      <c r="E44" s="193"/>
      <c r="F44" s="109">
        <v>0</v>
      </c>
      <c r="G44" s="109">
        <v>0</v>
      </c>
      <c r="H44" s="109">
        <v>0</v>
      </c>
      <c r="I44" s="109">
        <v>0</v>
      </c>
      <c r="J44" s="109">
        <v>0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  <c r="P44" s="109">
        <v>0</v>
      </c>
      <c r="Q44" s="109">
        <v>0</v>
      </c>
      <c r="R44" s="109">
        <v>0</v>
      </c>
      <c r="S44" s="109">
        <v>0</v>
      </c>
      <c r="T44" s="109">
        <v>0</v>
      </c>
      <c r="U44" s="109">
        <v>0</v>
      </c>
      <c r="V44" s="194">
        <v>0</v>
      </c>
      <c r="W44" s="195">
        <v>0</v>
      </c>
      <c r="X44" s="195">
        <v>0</v>
      </c>
      <c r="Y44" s="109">
        <v>4</v>
      </c>
      <c r="Z44" s="109">
        <v>4</v>
      </c>
      <c r="AA44" s="109">
        <v>2</v>
      </c>
      <c r="AB44" s="109">
        <v>2</v>
      </c>
      <c r="AC44" s="109">
        <v>3</v>
      </c>
      <c r="AD44" s="109">
        <v>2</v>
      </c>
      <c r="AE44" s="109">
        <v>2</v>
      </c>
      <c r="AF44" s="109">
        <v>2</v>
      </c>
      <c r="AG44" s="109">
        <v>2</v>
      </c>
      <c r="AH44" s="109">
        <v>2</v>
      </c>
      <c r="AI44" s="109">
        <v>3</v>
      </c>
      <c r="AJ44" s="109">
        <v>2</v>
      </c>
      <c r="AK44" s="109">
        <v>2</v>
      </c>
      <c r="AL44" s="109">
        <v>2</v>
      </c>
      <c r="AM44" s="109">
        <v>2</v>
      </c>
      <c r="AN44" s="109">
        <v>3</v>
      </c>
      <c r="AO44" s="109">
        <v>5</v>
      </c>
      <c r="AP44" s="109">
        <v>4</v>
      </c>
      <c r="AQ44" s="196">
        <v>0</v>
      </c>
      <c r="AR44" s="196">
        <v>0</v>
      </c>
      <c r="AS44" s="452">
        <v>0</v>
      </c>
      <c r="AT44" s="452">
        <v>0</v>
      </c>
      <c r="AU44" s="197">
        <v>0</v>
      </c>
      <c r="AV44" s="197">
        <v>0</v>
      </c>
      <c r="AW44" s="194">
        <v>0</v>
      </c>
      <c r="AX44" s="195">
        <v>0</v>
      </c>
      <c r="AY44" s="195">
        <v>0</v>
      </c>
      <c r="AZ44" s="195">
        <v>0</v>
      </c>
      <c r="BA44" s="195">
        <v>0</v>
      </c>
      <c r="BB44" s="195">
        <v>0</v>
      </c>
      <c r="BC44" s="195">
        <v>0</v>
      </c>
      <c r="BD44" s="195">
        <v>0</v>
      </c>
      <c r="BE44" s="195"/>
      <c r="BF44" s="195">
        <v>0</v>
      </c>
      <c r="BG44" s="91">
        <f t="shared" si="7"/>
        <v>48</v>
      </c>
    </row>
    <row r="45" spans="1:59" x14ac:dyDescent="0.25">
      <c r="A45" s="891"/>
      <c r="B45" s="848"/>
      <c r="C45" s="850"/>
      <c r="D45" s="43" t="s">
        <v>165</v>
      </c>
      <c r="E45" s="193"/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0</v>
      </c>
      <c r="M45" s="109">
        <v>0</v>
      </c>
      <c r="N45" s="109">
        <v>0</v>
      </c>
      <c r="O45" s="109">
        <v>0</v>
      </c>
      <c r="P45" s="109">
        <v>0</v>
      </c>
      <c r="Q45" s="109">
        <v>0</v>
      </c>
      <c r="R45" s="109">
        <v>0</v>
      </c>
      <c r="S45" s="109">
        <v>0</v>
      </c>
      <c r="T45" s="109">
        <v>0</v>
      </c>
      <c r="U45" s="109">
        <v>0</v>
      </c>
      <c r="V45" s="194">
        <v>0</v>
      </c>
      <c r="W45" s="195">
        <v>0</v>
      </c>
      <c r="X45" s="195">
        <v>0</v>
      </c>
      <c r="Y45" s="109">
        <v>2</v>
      </c>
      <c r="Z45" s="109">
        <v>2</v>
      </c>
      <c r="AA45" s="109">
        <v>1</v>
      </c>
      <c r="AB45" s="109">
        <v>1</v>
      </c>
      <c r="AC45" s="109">
        <v>1</v>
      </c>
      <c r="AD45" s="109">
        <v>1</v>
      </c>
      <c r="AE45" s="109">
        <v>1</v>
      </c>
      <c r="AF45" s="109">
        <v>1</v>
      </c>
      <c r="AG45" s="109">
        <v>1</v>
      </c>
      <c r="AH45" s="109">
        <v>1</v>
      </c>
      <c r="AI45" s="109">
        <v>1</v>
      </c>
      <c r="AJ45" s="109">
        <v>1</v>
      </c>
      <c r="AK45" s="109">
        <v>1</v>
      </c>
      <c r="AL45" s="109">
        <v>1</v>
      </c>
      <c r="AM45" s="109">
        <v>1</v>
      </c>
      <c r="AN45" s="109">
        <v>1</v>
      </c>
      <c r="AO45" s="109">
        <v>4</v>
      </c>
      <c r="AP45" s="109">
        <v>2</v>
      </c>
      <c r="AQ45" s="196">
        <v>0</v>
      </c>
      <c r="AR45" s="196">
        <v>0</v>
      </c>
      <c r="AS45" s="452">
        <v>0</v>
      </c>
      <c r="AT45" s="452">
        <v>0</v>
      </c>
      <c r="AU45" s="197">
        <v>0</v>
      </c>
      <c r="AV45" s="197">
        <v>0</v>
      </c>
      <c r="AW45" s="194">
        <v>0</v>
      </c>
      <c r="AX45" s="195">
        <v>0</v>
      </c>
      <c r="AY45" s="195">
        <v>0</v>
      </c>
      <c r="AZ45" s="195">
        <v>0</v>
      </c>
      <c r="BA45" s="195">
        <v>0</v>
      </c>
      <c r="BB45" s="195">
        <v>0</v>
      </c>
      <c r="BC45" s="195">
        <v>0</v>
      </c>
      <c r="BD45" s="195">
        <v>0</v>
      </c>
      <c r="BE45" s="195"/>
      <c r="BF45" s="195">
        <v>0</v>
      </c>
      <c r="BG45" s="91">
        <f t="shared" si="7"/>
        <v>24</v>
      </c>
    </row>
    <row r="46" spans="1:59" x14ac:dyDescent="0.25">
      <c r="A46" s="891"/>
      <c r="B46" s="847" t="s">
        <v>82</v>
      </c>
      <c r="C46" s="851" t="s">
        <v>195</v>
      </c>
      <c r="D46" s="43" t="s">
        <v>164</v>
      </c>
      <c r="E46" s="193"/>
      <c r="F46" s="92">
        <f t="shared" ref="F46:U47" si="22">SUM(F48)</f>
        <v>3</v>
      </c>
      <c r="G46" s="105">
        <f t="shared" si="22"/>
        <v>4</v>
      </c>
      <c r="H46" s="105">
        <f t="shared" si="22"/>
        <v>4</v>
      </c>
      <c r="I46" s="105">
        <f t="shared" si="22"/>
        <v>4</v>
      </c>
      <c r="J46" s="105">
        <f t="shared" si="22"/>
        <v>4</v>
      </c>
      <c r="K46" s="105">
        <f t="shared" si="22"/>
        <v>4</v>
      </c>
      <c r="L46" s="105">
        <f t="shared" si="22"/>
        <v>3</v>
      </c>
      <c r="M46" s="105">
        <f t="shared" si="22"/>
        <v>5</v>
      </c>
      <c r="N46" s="105">
        <f t="shared" si="22"/>
        <v>3</v>
      </c>
      <c r="O46" s="105">
        <f t="shared" si="22"/>
        <v>4</v>
      </c>
      <c r="P46" s="105">
        <f t="shared" si="22"/>
        <v>4</v>
      </c>
      <c r="Q46" s="105">
        <f t="shared" si="22"/>
        <v>3</v>
      </c>
      <c r="R46" s="105">
        <f t="shared" si="22"/>
        <v>4</v>
      </c>
      <c r="S46" s="105">
        <f t="shared" si="22"/>
        <v>4</v>
      </c>
      <c r="T46" s="105">
        <f t="shared" si="22"/>
        <v>2</v>
      </c>
      <c r="U46" s="105">
        <f t="shared" si="22"/>
        <v>3</v>
      </c>
      <c r="V46" s="194">
        <v>0</v>
      </c>
      <c r="W46" s="195">
        <v>0</v>
      </c>
      <c r="X46" s="195">
        <v>0</v>
      </c>
      <c r="Y46" s="214">
        <f t="shared" ref="Y46:AU47" si="23">SUM(Y48)</f>
        <v>0</v>
      </c>
      <c r="Z46" s="34">
        <f t="shared" si="23"/>
        <v>0</v>
      </c>
      <c r="AA46" s="34">
        <f t="shared" si="23"/>
        <v>0</v>
      </c>
      <c r="AB46" s="34">
        <f t="shared" si="23"/>
        <v>0</v>
      </c>
      <c r="AC46" s="34">
        <f t="shared" si="23"/>
        <v>0</v>
      </c>
      <c r="AD46" s="34">
        <f t="shared" si="23"/>
        <v>0</v>
      </c>
      <c r="AE46" s="34">
        <f t="shared" si="23"/>
        <v>0</v>
      </c>
      <c r="AF46" s="34">
        <f t="shared" si="23"/>
        <v>0</v>
      </c>
      <c r="AG46" s="34">
        <f t="shared" si="23"/>
        <v>0</v>
      </c>
      <c r="AH46" s="34">
        <f t="shared" si="23"/>
        <v>0</v>
      </c>
      <c r="AI46" s="34">
        <f t="shared" si="23"/>
        <v>0</v>
      </c>
      <c r="AJ46" s="34">
        <f t="shared" si="23"/>
        <v>0</v>
      </c>
      <c r="AK46" s="34">
        <f t="shared" si="23"/>
        <v>0</v>
      </c>
      <c r="AL46" s="34">
        <f t="shared" si="23"/>
        <v>0</v>
      </c>
      <c r="AM46" s="34">
        <f t="shared" si="23"/>
        <v>0</v>
      </c>
      <c r="AN46" s="34">
        <f t="shared" si="23"/>
        <v>0</v>
      </c>
      <c r="AO46" s="34">
        <f t="shared" si="23"/>
        <v>0</v>
      </c>
      <c r="AP46" s="34">
        <f t="shared" si="23"/>
        <v>0</v>
      </c>
      <c r="AQ46" s="215">
        <f t="shared" si="23"/>
        <v>0</v>
      </c>
      <c r="AR46" s="215">
        <f t="shared" si="23"/>
        <v>0</v>
      </c>
      <c r="AS46" s="455">
        <f t="shared" si="23"/>
        <v>0</v>
      </c>
      <c r="AT46" s="455">
        <f t="shared" si="23"/>
        <v>0</v>
      </c>
      <c r="AU46" s="216">
        <f t="shared" si="23"/>
        <v>0</v>
      </c>
      <c r="AV46" s="216">
        <v>0</v>
      </c>
      <c r="AW46" s="194">
        <v>0</v>
      </c>
      <c r="AX46" s="195">
        <v>0</v>
      </c>
      <c r="AY46" s="195">
        <v>0</v>
      </c>
      <c r="AZ46" s="195">
        <v>0</v>
      </c>
      <c r="BA46" s="195">
        <v>0</v>
      </c>
      <c r="BB46" s="195">
        <v>0</v>
      </c>
      <c r="BC46" s="195">
        <v>0</v>
      </c>
      <c r="BD46" s="195">
        <v>0</v>
      </c>
      <c r="BE46" s="195"/>
      <c r="BF46" s="195">
        <v>0</v>
      </c>
      <c r="BG46" s="91">
        <f t="shared" si="7"/>
        <v>58</v>
      </c>
    </row>
    <row r="47" spans="1:59" ht="64.5" customHeight="1" x14ac:dyDescent="0.25">
      <c r="A47" s="891"/>
      <c r="B47" s="848"/>
      <c r="C47" s="850"/>
      <c r="D47" s="43" t="s">
        <v>165</v>
      </c>
      <c r="E47" s="193"/>
      <c r="F47" s="92">
        <f t="shared" si="22"/>
        <v>1</v>
      </c>
      <c r="G47" s="105">
        <f t="shared" si="22"/>
        <v>2</v>
      </c>
      <c r="H47" s="105">
        <f t="shared" si="22"/>
        <v>2</v>
      </c>
      <c r="I47" s="105">
        <f t="shared" si="22"/>
        <v>3</v>
      </c>
      <c r="J47" s="105">
        <f t="shared" si="22"/>
        <v>2</v>
      </c>
      <c r="K47" s="105">
        <f t="shared" si="22"/>
        <v>2</v>
      </c>
      <c r="L47" s="105">
        <f t="shared" si="22"/>
        <v>2</v>
      </c>
      <c r="M47" s="105">
        <f t="shared" si="22"/>
        <v>2</v>
      </c>
      <c r="N47" s="105">
        <f t="shared" si="22"/>
        <v>2</v>
      </c>
      <c r="O47" s="105">
        <f t="shared" si="22"/>
        <v>3</v>
      </c>
      <c r="P47" s="105">
        <f t="shared" si="22"/>
        <v>2</v>
      </c>
      <c r="Q47" s="105">
        <f t="shared" si="22"/>
        <v>1</v>
      </c>
      <c r="R47" s="105">
        <f t="shared" si="22"/>
        <v>1</v>
      </c>
      <c r="S47" s="105">
        <f t="shared" si="22"/>
        <v>2</v>
      </c>
      <c r="T47" s="105">
        <f t="shared" si="22"/>
        <v>2</v>
      </c>
      <c r="U47" s="105">
        <f t="shared" si="22"/>
        <v>0</v>
      </c>
      <c r="V47" s="194">
        <v>0</v>
      </c>
      <c r="W47" s="195">
        <v>0</v>
      </c>
      <c r="X47" s="195">
        <v>0</v>
      </c>
      <c r="Y47" s="105">
        <f t="shared" si="23"/>
        <v>0</v>
      </c>
      <c r="Z47" s="92">
        <f t="shared" si="23"/>
        <v>0</v>
      </c>
      <c r="AA47" s="92">
        <f t="shared" si="23"/>
        <v>0</v>
      </c>
      <c r="AB47" s="92">
        <f t="shared" si="23"/>
        <v>0</v>
      </c>
      <c r="AC47" s="92">
        <f t="shared" si="23"/>
        <v>0</v>
      </c>
      <c r="AD47" s="92">
        <f t="shared" si="23"/>
        <v>0</v>
      </c>
      <c r="AE47" s="92">
        <f t="shared" si="23"/>
        <v>0</v>
      </c>
      <c r="AF47" s="92">
        <f t="shared" si="23"/>
        <v>0</v>
      </c>
      <c r="AG47" s="92">
        <f t="shared" si="23"/>
        <v>0</v>
      </c>
      <c r="AH47" s="92">
        <f t="shared" si="23"/>
        <v>0</v>
      </c>
      <c r="AI47" s="92">
        <f t="shared" si="23"/>
        <v>0</v>
      </c>
      <c r="AJ47" s="92">
        <f t="shared" si="23"/>
        <v>0</v>
      </c>
      <c r="AK47" s="92">
        <f t="shared" si="23"/>
        <v>0</v>
      </c>
      <c r="AL47" s="92">
        <f t="shared" si="23"/>
        <v>0</v>
      </c>
      <c r="AM47" s="92">
        <f t="shared" si="23"/>
        <v>0</v>
      </c>
      <c r="AN47" s="92">
        <f t="shared" si="23"/>
        <v>0</v>
      </c>
      <c r="AO47" s="92">
        <f t="shared" si="23"/>
        <v>0</v>
      </c>
      <c r="AP47" s="92">
        <f t="shared" si="23"/>
        <v>0</v>
      </c>
      <c r="AQ47" s="215">
        <f t="shared" si="23"/>
        <v>0</v>
      </c>
      <c r="AR47" s="215">
        <f t="shared" si="23"/>
        <v>0</v>
      </c>
      <c r="AS47" s="455">
        <f t="shared" si="23"/>
        <v>0</v>
      </c>
      <c r="AT47" s="455">
        <f t="shared" si="23"/>
        <v>0</v>
      </c>
      <c r="AU47" s="216">
        <f t="shared" si="23"/>
        <v>0</v>
      </c>
      <c r="AV47" s="216">
        <v>0</v>
      </c>
      <c r="AW47" s="194">
        <v>0</v>
      </c>
      <c r="AX47" s="195">
        <v>0</v>
      </c>
      <c r="AY47" s="195">
        <v>0</v>
      </c>
      <c r="AZ47" s="195">
        <v>0</v>
      </c>
      <c r="BA47" s="195">
        <v>0</v>
      </c>
      <c r="BB47" s="195">
        <v>0</v>
      </c>
      <c r="BC47" s="195">
        <v>0</v>
      </c>
      <c r="BD47" s="195">
        <v>0</v>
      </c>
      <c r="BE47" s="195"/>
      <c r="BF47" s="195">
        <v>0</v>
      </c>
      <c r="BG47" s="91">
        <f t="shared" si="7"/>
        <v>29</v>
      </c>
    </row>
    <row r="48" spans="1:59" x14ac:dyDescent="0.25">
      <c r="A48" s="891"/>
      <c r="B48" s="847" t="s">
        <v>196</v>
      </c>
      <c r="C48" s="849" t="s">
        <v>85</v>
      </c>
      <c r="D48" s="43" t="s">
        <v>164</v>
      </c>
      <c r="E48" s="217"/>
      <c r="F48" s="92">
        <v>3</v>
      </c>
      <c r="G48" s="105">
        <v>4</v>
      </c>
      <c r="H48" s="92">
        <v>4</v>
      </c>
      <c r="I48" s="105">
        <v>4</v>
      </c>
      <c r="J48" s="92">
        <v>4</v>
      </c>
      <c r="K48" s="105">
        <v>4</v>
      </c>
      <c r="L48" s="92">
        <v>3</v>
      </c>
      <c r="M48" s="105">
        <v>5</v>
      </c>
      <c r="N48" s="92">
        <v>3</v>
      </c>
      <c r="O48" s="105">
        <v>4</v>
      </c>
      <c r="P48" s="92">
        <v>4</v>
      </c>
      <c r="Q48" s="105">
        <v>3</v>
      </c>
      <c r="R48" s="92">
        <v>4</v>
      </c>
      <c r="S48" s="105">
        <v>4</v>
      </c>
      <c r="T48" s="92">
        <v>2</v>
      </c>
      <c r="U48" s="105">
        <v>3</v>
      </c>
      <c r="V48" s="194">
        <v>0</v>
      </c>
      <c r="W48" s="195">
        <v>0</v>
      </c>
      <c r="X48" s="195">
        <v>0</v>
      </c>
      <c r="Y48" s="105">
        <v>0</v>
      </c>
      <c r="Z48" s="105">
        <v>0</v>
      </c>
      <c r="AA48" s="105">
        <v>0</v>
      </c>
      <c r="AB48" s="105">
        <v>0</v>
      </c>
      <c r="AC48" s="105">
        <v>0</v>
      </c>
      <c r="AD48" s="105">
        <v>0</v>
      </c>
      <c r="AE48" s="105">
        <v>0</v>
      </c>
      <c r="AF48" s="105">
        <v>0</v>
      </c>
      <c r="AG48" s="105">
        <v>0</v>
      </c>
      <c r="AH48" s="105">
        <v>0</v>
      </c>
      <c r="AI48" s="105">
        <v>0</v>
      </c>
      <c r="AJ48" s="105">
        <v>0</v>
      </c>
      <c r="AK48" s="105">
        <v>0</v>
      </c>
      <c r="AL48" s="105">
        <v>0</v>
      </c>
      <c r="AM48" s="105">
        <v>0</v>
      </c>
      <c r="AN48" s="105">
        <v>0</v>
      </c>
      <c r="AO48" s="105">
        <v>0</v>
      </c>
      <c r="AP48" s="105">
        <v>0</v>
      </c>
      <c r="AQ48" s="215">
        <v>0</v>
      </c>
      <c r="AR48" s="215">
        <v>0</v>
      </c>
      <c r="AS48" s="455">
        <v>0</v>
      </c>
      <c r="AT48" s="455">
        <v>0</v>
      </c>
      <c r="AU48" s="216">
        <v>0</v>
      </c>
      <c r="AV48" s="216">
        <v>0</v>
      </c>
      <c r="AW48" s="194">
        <v>0</v>
      </c>
      <c r="AX48" s="195">
        <v>0</v>
      </c>
      <c r="AY48" s="195">
        <v>0</v>
      </c>
      <c r="AZ48" s="195">
        <v>0</v>
      </c>
      <c r="BA48" s="195">
        <v>0</v>
      </c>
      <c r="BB48" s="195">
        <v>0</v>
      </c>
      <c r="BC48" s="195">
        <v>0</v>
      </c>
      <c r="BD48" s="195">
        <v>0</v>
      </c>
      <c r="BE48" s="195"/>
      <c r="BF48" s="195">
        <v>0</v>
      </c>
      <c r="BG48" s="91">
        <f t="shared" si="7"/>
        <v>58</v>
      </c>
    </row>
    <row r="49" spans="1:59" x14ac:dyDescent="0.25">
      <c r="A49" s="891"/>
      <c r="B49" s="848"/>
      <c r="C49" s="850"/>
      <c r="D49" s="43" t="s">
        <v>165</v>
      </c>
      <c r="E49" s="90"/>
      <c r="F49" s="92">
        <v>1</v>
      </c>
      <c r="G49" s="92">
        <v>2</v>
      </c>
      <c r="H49" s="92">
        <v>2</v>
      </c>
      <c r="I49" s="92">
        <v>3</v>
      </c>
      <c r="J49" s="92">
        <v>2</v>
      </c>
      <c r="K49" s="92">
        <v>2</v>
      </c>
      <c r="L49" s="92">
        <v>2</v>
      </c>
      <c r="M49" s="92">
        <v>2</v>
      </c>
      <c r="N49" s="92">
        <v>2</v>
      </c>
      <c r="O49" s="92">
        <v>3</v>
      </c>
      <c r="P49" s="92">
        <v>2</v>
      </c>
      <c r="Q49" s="92">
        <v>1</v>
      </c>
      <c r="R49" s="92">
        <v>1</v>
      </c>
      <c r="S49" s="92">
        <v>2</v>
      </c>
      <c r="T49" s="92">
        <v>2</v>
      </c>
      <c r="U49" s="92">
        <v>0</v>
      </c>
      <c r="V49" s="194">
        <v>0</v>
      </c>
      <c r="W49" s="195">
        <v>0</v>
      </c>
      <c r="X49" s="195">
        <v>0</v>
      </c>
      <c r="Y49" s="105">
        <v>0</v>
      </c>
      <c r="Z49" s="105">
        <v>0</v>
      </c>
      <c r="AA49" s="105">
        <v>0</v>
      </c>
      <c r="AB49" s="105">
        <v>0</v>
      </c>
      <c r="AC49" s="105">
        <v>0</v>
      </c>
      <c r="AD49" s="105">
        <v>0</v>
      </c>
      <c r="AE49" s="105">
        <v>0</v>
      </c>
      <c r="AF49" s="105">
        <v>0</v>
      </c>
      <c r="AG49" s="105">
        <v>0</v>
      </c>
      <c r="AH49" s="105">
        <v>0</v>
      </c>
      <c r="AI49" s="105">
        <v>0</v>
      </c>
      <c r="AJ49" s="105">
        <v>0</v>
      </c>
      <c r="AK49" s="105">
        <v>0</v>
      </c>
      <c r="AL49" s="105">
        <v>0</v>
      </c>
      <c r="AM49" s="105">
        <v>0</v>
      </c>
      <c r="AN49" s="105">
        <v>0</v>
      </c>
      <c r="AO49" s="105">
        <v>0</v>
      </c>
      <c r="AP49" s="105">
        <v>0</v>
      </c>
      <c r="AQ49" s="215">
        <v>0</v>
      </c>
      <c r="AR49" s="215">
        <v>0</v>
      </c>
      <c r="AS49" s="455">
        <v>0</v>
      </c>
      <c r="AT49" s="455">
        <v>0</v>
      </c>
      <c r="AU49" s="216">
        <v>0</v>
      </c>
      <c r="AV49" s="216">
        <v>0</v>
      </c>
      <c r="AW49" s="194">
        <v>0</v>
      </c>
      <c r="AX49" s="195">
        <v>0</v>
      </c>
      <c r="AY49" s="195">
        <v>0</v>
      </c>
      <c r="AZ49" s="195">
        <v>0</v>
      </c>
      <c r="BA49" s="195">
        <v>0</v>
      </c>
      <c r="BB49" s="195">
        <v>0</v>
      </c>
      <c r="BC49" s="195">
        <v>0</v>
      </c>
      <c r="BD49" s="195">
        <v>0</v>
      </c>
      <c r="BE49" s="195"/>
      <c r="BF49" s="195">
        <v>0</v>
      </c>
      <c r="BG49" s="91">
        <f t="shared" si="7"/>
        <v>29</v>
      </c>
    </row>
    <row r="50" spans="1:59" x14ac:dyDescent="0.25">
      <c r="A50" s="891"/>
      <c r="B50" s="847" t="s">
        <v>95</v>
      </c>
      <c r="C50" s="851" t="s">
        <v>227</v>
      </c>
      <c r="D50" s="43" t="s">
        <v>164</v>
      </c>
      <c r="E50" s="90"/>
      <c r="F50" s="92">
        <f>SUM(F52,)</f>
        <v>0</v>
      </c>
      <c r="G50" s="92">
        <f t="shared" ref="G50:U50" si="24">SUM(G52,)</f>
        <v>0</v>
      </c>
      <c r="H50" s="92">
        <f t="shared" si="24"/>
        <v>0</v>
      </c>
      <c r="I50" s="92">
        <f t="shared" si="24"/>
        <v>0</v>
      </c>
      <c r="J50" s="92">
        <f t="shared" si="24"/>
        <v>0</v>
      </c>
      <c r="K50" s="92">
        <f t="shared" si="24"/>
        <v>0</v>
      </c>
      <c r="L50" s="92">
        <f t="shared" si="24"/>
        <v>0</v>
      </c>
      <c r="M50" s="92">
        <f t="shared" si="24"/>
        <v>0</v>
      </c>
      <c r="N50" s="92">
        <f t="shared" si="24"/>
        <v>0</v>
      </c>
      <c r="O50" s="92">
        <f t="shared" si="24"/>
        <v>0</v>
      </c>
      <c r="P50" s="92">
        <f t="shared" si="24"/>
        <v>0</v>
      </c>
      <c r="Q50" s="92">
        <f t="shared" si="24"/>
        <v>0</v>
      </c>
      <c r="R50" s="92">
        <f t="shared" si="24"/>
        <v>0</v>
      </c>
      <c r="S50" s="92">
        <f t="shared" si="24"/>
        <v>0</v>
      </c>
      <c r="T50" s="92">
        <f t="shared" si="24"/>
        <v>0</v>
      </c>
      <c r="U50" s="92">
        <f t="shared" si="24"/>
        <v>0</v>
      </c>
      <c r="V50" s="194">
        <v>0</v>
      </c>
      <c r="W50" s="195">
        <v>0</v>
      </c>
      <c r="X50" s="195">
        <v>0</v>
      </c>
      <c r="Y50" s="92">
        <f t="shared" ref="Y50:AV50" si="25">SUM(Y52,)</f>
        <v>6</v>
      </c>
      <c r="Z50" s="92">
        <f t="shared" si="25"/>
        <v>6</v>
      </c>
      <c r="AA50" s="92">
        <f t="shared" si="25"/>
        <v>6</v>
      </c>
      <c r="AB50" s="92">
        <f t="shared" si="25"/>
        <v>6</v>
      </c>
      <c r="AC50" s="92">
        <f t="shared" si="25"/>
        <v>6</v>
      </c>
      <c r="AD50" s="92">
        <f t="shared" si="25"/>
        <v>6</v>
      </c>
      <c r="AE50" s="92">
        <f t="shared" si="25"/>
        <v>6</v>
      </c>
      <c r="AF50" s="92">
        <f t="shared" si="25"/>
        <v>6</v>
      </c>
      <c r="AG50" s="92">
        <f t="shared" si="25"/>
        <v>6</v>
      </c>
      <c r="AH50" s="92">
        <f t="shared" si="25"/>
        <v>6</v>
      </c>
      <c r="AI50" s="92">
        <f t="shared" si="25"/>
        <v>6</v>
      </c>
      <c r="AJ50" s="92">
        <f t="shared" si="25"/>
        <v>6</v>
      </c>
      <c r="AK50" s="92">
        <f t="shared" si="25"/>
        <v>6</v>
      </c>
      <c r="AL50" s="92">
        <f t="shared" si="25"/>
        <v>6</v>
      </c>
      <c r="AM50" s="92">
        <f t="shared" si="25"/>
        <v>6</v>
      </c>
      <c r="AN50" s="92">
        <f t="shared" si="25"/>
        <v>6</v>
      </c>
      <c r="AO50" s="92">
        <f t="shared" si="25"/>
        <v>6</v>
      </c>
      <c r="AP50" s="92">
        <f t="shared" si="25"/>
        <v>8</v>
      </c>
      <c r="AQ50" s="215">
        <f t="shared" si="25"/>
        <v>0</v>
      </c>
      <c r="AR50" s="215">
        <f t="shared" si="25"/>
        <v>0</v>
      </c>
      <c r="AS50" s="455">
        <f t="shared" si="25"/>
        <v>0</v>
      </c>
      <c r="AT50" s="455">
        <f t="shared" si="25"/>
        <v>0</v>
      </c>
      <c r="AU50" s="216">
        <f t="shared" si="25"/>
        <v>0</v>
      </c>
      <c r="AV50" s="216">
        <f t="shared" si="25"/>
        <v>0</v>
      </c>
      <c r="AW50" s="194">
        <v>0</v>
      </c>
      <c r="AX50" s="195">
        <v>0</v>
      </c>
      <c r="AY50" s="195">
        <v>0</v>
      </c>
      <c r="AZ50" s="195">
        <v>0</v>
      </c>
      <c r="BA50" s="195">
        <v>0</v>
      </c>
      <c r="BB50" s="195">
        <v>0</v>
      </c>
      <c r="BC50" s="195">
        <v>0</v>
      </c>
      <c r="BD50" s="195">
        <v>0</v>
      </c>
      <c r="BE50" s="195"/>
      <c r="BF50" s="195">
        <v>0</v>
      </c>
      <c r="BG50" s="91">
        <f t="shared" si="7"/>
        <v>110</v>
      </c>
    </row>
    <row r="51" spans="1:59" ht="44.25" customHeight="1" x14ac:dyDescent="0.25">
      <c r="A51" s="891"/>
      <c r="B51" s="848"/>
      <c r="C51" s="852"/>
      <c r="D51" s="43" t="s">
        <v>165</v>
      </c>
      <c r="E51" s="90"/>
      <c r="F51" s="92">
        <f>SUM(F53)</f>
        <v>0</v>
      </c>
      <c r="G51" s="92">
        <f t="shared" ref="G51:U51" si="26">SUM(G53)</f>
        <v>0</v>
      </c>
      <c r="H51" s="92">
        <f t="shared" si="26"/>
        <v>0</v>
      </c>
      <c r="I51" s="92">
        <f t="shared" si="26"/>
        <v>0</v>
      </c>
      <c r="J51" s="92">
        <f t="shared" si="26"/>
        <v>0</v>
      </c>
      <c r="K51" s="92">
        <f t="shared" si="26"/>
        <v>0</v>
      </c>
      <c r="L51" s="92">
        <f t="shared" si="26"/>
        <v>0</v>
      </c>
      <c r="M51" s="92">
        <f t="shared" si="26"/>
        <v>0</v>
      </c>
      <c r="N51" s="92">
        <f t="shared" si="26"/>
        <v>0</v>
      </c>
      <c r="O51" s="92">
        <f t="shared" si="26"/>
        <v>0</v>
      </c>
      <c r="P51" s="92">
        <f t="shared" si="26"/>
        <v>0</v>
      </c>
      <c r="Q51" s="92">
        <f t="shared" si="26"/>
        <v>0</v>
      </c>
      <c r="R51" s="92">
        <f t="shared" si="26"/>
        <v>0</v>
      </c>
      <c r="S51" s="92">
        <f t="shared" si="26"/>
        <v>0</v>
      </c>
      <c r="T51" s="92">
        <f t="shared" si="26"/>
        <v>0</v>
      </c>
      <c r="U51" s="92">
        <f t="shared" si="26"/>
        <v>0</v>
      </c>
      <c r="V51" s="194">
        <v>0</v>
      </c>
      <c r="W51" s="195">
        <v>0</v>
      </c>
      <c r="X51" s="195">
        <v>0</v>
      </c>
      <c r="Y51" s="92">
        <f t="shared" ref="Y51:AV51" si="27">SUM(Y53)</f>
        <v>3</v>
      </c>
      <c r="Z51" s="92">
        <f t="shared" si="27"/>
        <v>3</v>
      </c>
      <c r="AA51" s="92">
        <f t="shared" si="27"/>
        <v>3</v>
      </c>
      <c r="AB51" s="92">
        <f t="shared" si="27"/>
        <v>3</v>
      </c>
      <c r="AC51" s="92">
        <v>3</v>
      </c>
      <c r="AD51" s="92">
        <f t="shared" si="27"/>
        <v>3</v>
      </c>
      <c r="AE51" s="92">
        <f t="shared" si="27"/>
        <v>3</v>
      </c>
      <c r="AF51" s="92">
        <f t="shared" si="27"/>
        <v>3</v>
      </c>
      <c r="AG51" s="92">
        <f t="shared" si="27"/>
        <v>3</v>
      </c>
      <c r="AH51" s="92">
        <f t="shared" si="27"/>
        <v>3</v>
      </c>
      <c r="AI51" s="92">
        <f t="shared" si="27"/>
        <v>3</v>
      </c>
      <c r="AJ51" s="92">
        <v>3</v>
      </c>
      <c r="AK51" s="92">
        <f t="shared" si="27"/>
        <v>3</v>
      </c>
      <c r="AL51" s="92">
        <f t="shared" si="27"/>
        <v>3</v>
      </c>
      <c r="AM51" s="92">
        <f t="shared" si="27"/>
        <v>3</v>
      </c>
      <c r="AN51" s="92">
        <f t="shared" si="27"/>
        <v>3</v>
      </c>
      <c r="AO51" s="92">
        <f t="shared" si="27"/>
        <v>3</v>
      </c>
      <c r="AP51" s="92">
        <f t="shared" si="27"/>
        <v>4</v>
      </c>
      <c r="AQ51" s="215">
        <f t="shared" si="27"/>
        <v>0</v>
      </c>
      <c r="AR51" s="215">
        <f t="shared" si="27"/>
        <v>0</v>
      </c>
      <c r="AS51" s="455">
        <f t="shared" si="27"/>
        <v>0</v>
      </c>
      <c r="AT51" s="455">
        <f t="shared" si="27"/>
        <v>0</v>
      </c>
      <c r="AU51" s="216">
        <f t="shared" si="27"/>
        <v>0</v>
      </c>
      <c r="AV51" s="216">
        <f t="shared" si="27"/>
        <v>0</v>
      </c>
      <c r="AW51" s="194">
        <v>0</v>
      </c>
      <c r="AX51" s="195">
        <v>0</v>
      </c>
      <c r="AY51" s="195">
        <v>0</v>
      </c>
      <c r="AZ51" s="195">
        <v>0</v>
      </c>
      <c r="BA51" s="195">
        <v>0</v>
      </c>
      <c r="BB51" s="195">
        <v>0</v>
      </c>
      <c r="BC51" s="195">
        <v>0</v>
      </c>
      <c r="BD51" s="195">
        <v>0</v>
      </c>
      <c r="BE51" s="195"/>
      <c r="BF51" s="195">
        <v>0</v>
      </c>
      <c r="BG51" s="91">
        <f t="shared" si="7"/>
        <v>55</v>
      </c>
    </row>
    <row r="52" spans="1:59" x14ac:dyDescent="0.25">
      <c r="A52" s="891"/>
      <c r="B52" s="847" t="s">
        <v>228</v>
      </c>
      <c r="C52" s="860" t="s">
        <v>229</v>
      </c>
      <c r="D52" s="43" t="s">
        <v>164</v>
      </c>
      <c r="E52" s="90"/>
      <c r="F52" s="92">
        <v>0</v>
      </c>
      <c r="G52" s="92">
        <v>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92">
        <v>0</v>
      </c>
      <c r="O52" s="92">
        <v>0</v>
      </c>
      <c r="P52" s="92">
        <v>0</v>
      </c>
      <c r="Q52" s="92">
        <v>0</v>
      </c>
      <c r="R52" s="92">
        <v>0</v>
      </c>
      <c r="S52" s="92">
        <v>0</v>
      </c>
      <c r="T52" s="92">
        <v>0</v>
      </c>
      <c r="U52" s="92">
        <v>0</v>
      </c>
      <c r="V52" s="194">
        <v>0</v>
      </c>
      <c r="W52" s="195">
        <v>0</v>
      </c>
      <c r="X52" s="195">
        <v>0</v>
      </c>
      <c r="Y52" s="105">
        <v>6</v>
      </c>
      <c r="Z52" s="105">
        <v>6</v>
      </c>
      <c r="AA52" s="105">
        <v>6</v>
      </c>
      <c r="AB52" s="105">
        <v>6</v>
      </c>
      <c r="AC52" s="105">
        <v>6</v>
      </c>
      <c r="AD52" s="105">
        <v>6</v>
      </c>
      <c r="AE52" s="105">
        <v>6</v>
      </c>
      <c r="AF52" s="105">
        <v>6</v>
      </c>
      <c r="AG52" s="105">
        <v>6</v>
      </c>
      <c r="AH52" s="105">
        <v>6</v>
      </c>
      <c r="AI52" s="105">
        <v>6</v>
      </c>
      <c r="AJ52" s="105">
        <v>6</v>
      </c>
      <c r="AK52" s="105">
        <v>6</v>
      </c>
      <c r="AL52" s="105">
        <v>6</v>
      </c>
      <c r="AM52" s="105">
        <v>6</v>
      </c>
      <c r="AN52" s="105">
        <v>6</v>
      </c>
      <c r="AO52" s="105">
        <v>6</v>
      </c>
      <c r="AP52" s="105">
        <v>8</v>
      </c>
      <c r="AQ52" s="215">
        <v>0</v>
      </c>
      <c r="AR52" s="215">
        <v>0</v>
      </c>
      <c r="AS52" s="455">
        <v>0</v>
      </c>
      <c r="AT52" s="455">
        <v>0</v>
      </c>
      <c r="AU52" s="216">
        <v>0</v>
      </c>
      <c r="AV52" s="216">
        <v>0</v>
      </c>
      <c r="AW52" s="194">
        <v>0</v>
      </c>
      <c r="AX52" s="195">
        <v>0</v>
      </c>
      <c r="AY52" s="195">
        <v>0</v>
      </c>
      <c r="AZ52" s="195">
        <v>0</v>
      </c>
      <c r="BA52" s="195">
        <v>0</v>
      </c>
      <c r="BB52" s="195">
        <v>0</v>
      </c>
      <c r="BC52" s="195">
        <v>0</v>
      </c>
      <c r="BD52" s="195">
        <v>0</v>
      </c>
      <c r="BE52" s="195"/>
      <c r="BF52" s="195">
        <v>0</v>
      </c>
      <c r="BG52" s="91">
        <f t="shared" si="7"/>
        <v>110</v>
      </c>
    </row>
    <row r="53" spans="1:59" x14ac:dyDescent="0.25">
      <c r="A53" s="891"/>
      <c r="B53" s="859"/>
      <c r="C53" s="852"/>
      <c r="D53" s="43" t="s">
        <v>165</v>
      </c>
      <c r="E53" s="90"/>
      <c r="F53" s="92">
        <v>0</v>
      </c>
      <c r="G53" s="92">
        <v>0</v>
      </c>
      <c r="H53" s="92">
        <v>0</v>
      </c>
      <c r="I53" s="92">
        <v>0</v>
      </c>
      <c r="J53" s="92">
        <v>0</v>
      </c>
      <c r="K53" s="92">
        <v>0</v>
      </c>
      <c r="L53" s="92">
        <v>0</v>
      </c>
      <c r="M53" s="92">
        <v>0</v>
      </c>
      <c r="N53" s="92">
        <v>0</v>
      </c>
      <c r="O53" s="92">
        <v>0</v>
      </c>
      <c r="P53" s="92">
        <v>0</v>
      </c>
      <c r="Q53" s="92">
        <v>0</v>
      </c>
      <c r="R53" s="92">
        <v>0</v>
      </c>
      <c r="S53" s="92">
        <v>0</v>
      </c>
      <c r="T53" s="92">
        <v>0</v>
      </c>
      <c r="U53" s="92">
        <v>0</v>
      </c>
      <c r="V53" s="194">
        <v>0</v>
      </c>
      <c r="W53" s="195">
        <v>0</v>
      </c>
      <c r="X53" s="195">
        <v>0</v>
      </c>
      <c r="Y53" s="105">
        <v>3</v>
      </c>
      <c r="Z53" s="92">
        <v>3</v>
      </c>
      <c r="AA53" s="92">
        <v>3</v>
      </c>
      <c r="AB53" s="92">
        <v>3</v>
      </c>
      <c r="AC53" s="92">
        <v>3</v>
      </c>
      <c r="AD53" s="92">
        <v>3</v>
      </c>
      <c r="AE53" s="92">
        <v>3</v>
      </c>
      <c r="AF53" s="92">
        <v>3</v>
      </c>
      <c r="AG53" s="92">
        <v>3</v>
      </c>
      <c r="AH53" s="92">
        <v>3</v>
      </c>
      <c r="AI53" s="92">
        <v>3</v>
      </c>
      <c r="AJ53" s="92">
        <v>3</v>
      </c>
      <c r="AK53" s="92">
        <v>3</v>
      </c>
      <c r="AL53" s="92">
        <v>3</v>
      </c>
      <c r="AM53" s="92">
        <v>3</v>
      </c>
      <c r="AN53" s="92">
        <v>3</v>
      </c>
      <c r="AO53" s="92">
        <v>3</v>
      </c>
      <c r="AP53" s="92">
        <v>4</v>
      </c>
      <c r="AQ53" s="215">
        <v>0</v>
      </c>
      <c r="AR53" s="215">
        <v>0</v>
      </c>
      <c r="AS53" s="455">
        <v>0</v>
      </c>
      <c r="AT53" s="455">
        <v>0</v>
      </c>
      <c r="AU53" s="216">
        <v>0</v>
      </c>
      <c r="AV53" s="216">
        <v>0</v>
      </c>
      <c r="AW53" s="194">
        <v>0</v>
      </c>
      <c r="AX53" s="195">
        <v>0</v>
      </c>
      <c r="AY53" s="195">
        <v>0</v>
      </c>
      <c r="AZ53" s="195">
        <v>0</v>
      </c>
      <c r="BA53" s="195">
        <v>0</v>
      </c>
      <c r="BB53" s="195">
        <v>0</v>
      </c>
      <c r="BC53" s="195">
        <v>0</v>
      </c>
      <c r="BD53" s="195">
        <v>0</v>
      </c>
      <c r="BE53" s="195"/>
      <c r="BF53" s="195">
        <v>0</v>
      </c>
      <c r="BG53" s="91">
        <f t="shared" si="7"/>
        <v>55</v>
      </c>
    </row>
    <row r="54" spans="1:59" x14ac:dyDescent="0.25">
      <c r="A54" s="891"/>
      <c r="B54" s="847" t="s">
        <v>230</v>
      </c>
      <c r="C54" s="860" t="s">
        <v>120</v>
      </c>
      <c r="D54" s="43" t="s">
        <v>164</v>
      </c>
      <c r="E54" s="218"/>
      <c r="F54" s="115">
        <v>0</v>
      </c>
      <c r="G54" s="115">
        <v>0</v>
      </c>
      <c r="H54" s="115">
        <v>0</v>
      </c>
      <c r="I54" s="115">
        <v>0</v>
      </c>
      <c r="J54" s="115">
        <v>0</v>
      </c>
      <c r="K54" s="115">
        <v>0</v>
      </c>
      <c r="L54" s="115">
        <v>0</v>
      </c>
      <c r="M54" s="115">
        <v>0</v>
      </c>
      <c r="N54" s="115">
        <v>0</v>
      </c>
      <c r="O54" s="115">
        <v>0</v>
      </c>
      <c r="P54" s="115">
        <v>0</v>
      </c>
      <c r="Q54" s="115">
        <v>0</v>
      </c>
      <c r="R54" s="115">
        <v>0</v>
      </c>
      <c r="S54" s="115">
        <v>0</v>
      </c>
      <c r="T54" s="115">
        <v>0</v>
      </c>
      <c r="U54" s="115">
        <v>0</v>
      </c>
      <c r="V54" s="194">
        <v>0</v>
      </c>
      <c r="W54" s="195">
        <v>0</v>
      </c>
      <c r="X54" s="195">
        <v>0</v>
      </c>
      <c r="Y54" s="115">
        <v>0</v>
      </c>
      <c r="Z54" s="115">
        <v>0</v>
      </c>
      <c r="AA54" s="115">
        <v>0</v>
      </c>
      <c r="AB54" s="115">
        <v>0</v>
      </c>
      <c r="AC54" s="115">
        <v>0</v>
      </c>
      <c r="AD54" s="115">
        <v>0</v>
      </c>
      <c r="AE54" s="115">
        <v>0</v>
      </c>
      <c r="AF54" s="115">
        <v>0</v>
      </c>
      <c r="AG54" s="115">
        <v>0</v>
      </c>
      <c r="AH54" s="115">
        <v>0</v>
      </c>
      <c r="AI54" s="115">
        <v>0</v>
      </c>
      <c r="AJ54" s="115">
        <v>0</v>
      </c>
      <c r="AK54" s="115">
        <v>0</v>
      </c>
      <c r="AL54" s="115">
        <v>0</v>
      </c>
      <c r="AM54" s="115">
        <v>0</v>
      </c>
      <c r="AN54" s="115">
        <v>0</v>
      </c>
      <c r="AO54" s="115">
        <v>0</v>
      </c>
      <c r="AP54" s="115">
        <v>0</v>
      </c>
      <c r="AQ54" s="219">
        <v>0</v>
      </c>
      <c r="AR54" s="219">
        <v>0</v>
      </c>
      <c r="AS54" s="456">
        <v>0</v>
      </c>
      <c r="AT54" s="456">
        <v>0</v>
      </c>
      <c r="AU54" s="220">
        <v>0</v>
      </c>
      <c r="AV54" s="220">
        <v>0</v>
      </c>
      <c r="AW54" s="194">
        <v>0</v>
      </c>
      <c r="AX54" s="195">
        <v>0</v>
      </c>
      <c r="AY54" s="195">
        <v>0</v>
      </c>
      <c r="AZ54" s="195">
        <v>0</v>
      </c>
      <c r="BA54" s="195">
        <v>0</v>
      </c>
      <c r="BB54" s="195">
        <v>0</v>
      </c>
      <c r="BC54" s="195">
        <v>0</v>
      </c>
      <c r="BD54" s="195">
        <v>0</v>
      </c>
      <c r="BE54" s="195"/>
      <c r="BF54" s="195">
        <v>0</v>
      </c>
      <c r="BG54" s="91">
        <v>0</v>
      </c>
    </row>
    <row r="55" spans="1:59" x14ac:dyDescent="0.25">
      <c r="A55" s="891"/>
      <c r="B55" s="848"/>
      <c r="C55" s="852"/>
      <c r="D55" s="43" t="s">
        <v>165</v>
      </c>
      <c r="E55" s="221"/>
      <c r="F55" s="115">
        <v>0</v>
      </c>
      <c r="G55" s="115">
        <v>0</v>
      </c>
      <c r="H55" s="115">
        <v>0</v>
      </c>
      <c r="I55" s="115">
        <v>0</v>
      </c>
      <c r="J55" s="115">
        <v>0</v>
      </c>
      <c r="K55" s="115">
        <v>0</v>
      </c>
      <c r="L55" s="115">
        <v>0</v>
      </c>
      <c r="M55" s="115">
        <v>0</v>
      </c>
      <c r="N55" s="115">
        <v>0</v>
      </c>
      <c r="O55" s="115">
        <v>0</v>
      </c>
      <c r="P55" s="115">
        <v>0</v>
      </c>
      <c r="Q55" s="115">
        <v>0</v>
      </c>
      <c r="R55" s="115">
        <v>0</v>
      </c>
      <c r="S55" s="115">
        <v>0</v>
      </c>
      <c r="T55" s="115">
        <v>0</v>
      </c>
      <c r="U55" s="115">
        <v>0</v>
      </c>
      <c r="V55" s="194">
        <v>0</v>
      </c>
      <c r="W55" s="195">
        <v>0</v>
      </c>
      <c r="X55" s="195">
        <v>0</v>
      </c>
      <c r="Y55" s="115">
        <v>0</v>
      </c>
      <c r="Z55" s="115">
        <v>0</v>
      </c>
      <c r="AA55" s="115">
        <v>0</v>
      </c>
      <c r="AB55" s="115">
        <v>0</v>
      </c>
      <c r="AC55" s="115">
        <v>0</v>
      </c>
      <c r="AD55" s="115">
        <v>0</v>
      </c>
      <c r="AE55" s="115">
        <v>0</v>
      </c>
      <c r="AF55" s="115">
        <v>0</v>
      </c>
      <c r="AG55" s="115">
        <v>0</v>
      </c>
      <c r="AH55" s="115">
        <v>0</v>
      </c>
      <c r="AI55" s="115">
        <v>0</v>
      </c>
      <c r="AJ55" s="115">
        <v>0</v>
      </c>
      <c r="AK55" s="115">
        <v>0</v>
      </c>
      <c r="AL55" s="115">
        <v>0</v>
      </c>
      <c r="AM55" s="115">
        <v>0</v>
      </c>
      <c r="AN55" s="115">
        <v>0</v>
      </c>
      <c r="AO55" s="115">
        <v>0</v>
      </c>
      <c r="AP55" s="115">
        <v>0</v>
      </c>
      <c r="AQ55" s="222">
        <v>0</v>
      </c>
      <c r="AR55" s="222">
        <v>0</v>
      </c>
      <c r="AS55" s="457">
        <v>0</v>
      </c>
      <c r="AT55" s="457">
        <v>0</v>
      </c>
      <c r="AU55" s="223">
        <v>0</v>
      </c>
      <c r="AV55" s="223">
        <v>0</v>
      </c>
      <c r="AW55" s="194">
        <v>0</v>
      </c>
      <c r="AX55" s="195">
        <v>0</v>
      </c>
      <c r="AY55" s="195">
        <v>0</v>
      </c>
      <c r="AZ55" s="195">
        <v>0</v>
      </c>
      <c r="BA55" s="195">
        <v>0</v>
      </c>
      <c r="BB55" s="195">
        <v>0</v>
      </c>
      <c r="BC55" s="195">
        <v>0</v>
      </c>
      <c r="BD55" s="195">
        <v>0</v>
      </c>
      <c r="BE55" s="195"/>
      <c r="BF55" s="195">
        <v>0</v>
      </c>
      <c r="BG55" s="91">
        <f t="shared" si="7"/>
        <v>0</v>
      </c>
    </row>
    <row r="56" spans="1:59" x14ac:dyDescent="0.25">
      <c r="A56" s="891"/>
      <c r="B56" s="847" t="s">
        <v>231</v>
      </c>
      <c r="C56" s="860" t="s">
        <v>232</v>
      </c>
      <c r="D56" s="43" t="s">
        <v>164</v>
      </c>
      <c r="E56" s="193"/>
      <c r="F56" s="115">
        <v>0</v>
      </c>
      <c r="G56" s="115">
        <v>0</v>
      </c>
      <c r="H56" s="115">
        <v>0</v>
      </c>
      <c r="I56" s="115">
        <v>0</v>
      </c>
      <c r="J56" s="115">
        <v>0</v>
      </c>
      <c r="K56" s="115">
        <v>0</v>
      </c>
      <c r="L56" s="115">
        <v>0</v>
      </c>
      <c r="M56" s="115">
        <v>0</v>
      </c>
      <c r="N56" s="115">
        <v>0</v>
      </c>
      <c r="O56" s="115">
        <v>0</v>
      </c>
      <c r="P56" s="115">
        <v>0</v>
      </c>
      <c r="Q56" s="115">
        <v>0</v>
      </c>
      <c r="R56" s="115">
        <v>0</v>
      </c>
      <c r="S56" s="115">
        <v>0</v>
      </c>
      <c r="T56" s="115">
        <v>0</v>
      </c>
      <c r="U56" s="115">
        <v>0</v>
      </c>
      <c r="V56" s="194">
        <v>0</v>
      </c>
      <c r="W56" s="195">
        <v>0</v>
      </c>
      <c r="X56" s="195">
        <v>0</v>
      </c>
      <c r="Y56" s="115">
        <v>0</v>
      </c>
      <c r="Z56" s="115">
        <v>0</v>
      </c>
      <c r="AA56" s="115">
        <v>0</v>
      </c>
      <c r="AB56" s="115">
        <v>0</v>
      </c>
      <c r="AC56" s="115">
        <v>0</v>
      </c>
      <c r="AD56" s="115">
        <v>0</v>
      </c>
      <c r="AE56" s="115">
        <v>0</v>
      </c>
      <c r="AF56" s="115">
        <v>0</v>
      </c>
      <c r="AG56" s="115">
        <v>0</v>
      </c>
      <c r="AH56" s="115">
        <v>0</v>
      </c>
      <c r="AI56" s="115">
        <v>0</v>
      </c>
      <c r="AJ56" s="115">
        <v>0</v>
      </c>
      <c r="AK56" s="115">
        <v>0</v>
      </c>
      <c r="AL56" s="115">
        <v>0</v>
      </c>
      <c r="AM56" s="115">
        <v>0</v>
      </c>
      <c r="AN56" s="115">
        <v>0</v>
      </c>
      <c r="AO56" s="115">
        <v>0</v>
      </c>
      <c r="AP56" s="115">
        <v>0</v>
      </c>
      <c r="AQ56" s="196">
        <v>0</v>
      </c>
      <c r="AR56" s="196">
        <v>0</v>
      </c>
      <c r="AS56" s="452">
        <v>36</v>
      </c>
      <c r="AT56" s="452">
        <v>36</v>
      </c>
      <c r="AU56" s="197">
        <v>36</v>
      </c>
      <c r="AV56" s="197">
        <v>36</v>
      </c>
      <c r="AW56" s="194">
        <v>0</v>
      </c>
      <c r="AX56" s="195">
        <v>0</v>
      </c>
      <c r="AY56" s="195">
        <v>0</v>
      </c>
      <c r="AZ56" s="195">
        <v>0</v>
      </c>
      <c r="BA56" s="195">
        <v>0</v>
      </c>
      <c r="BB56" s="195">
        <v>0</v>
      </c>
      <c r="BC56" s="195">
        <v>0</v>
      </c>
      <c r="BD56" s="195">
        <v>0</v>
      </c>
      <c r="BE56" s="195"/>
      <c r="BF56" s="195">
        <v>0</v>
      </c>
      <c r="BG56" s="91">
        <v>144</v>
      </c>
    </row>
    <row r="57" spans="1:59" x14ac:dyDescent="0.25">
      <c r="A57" s="891"/>
      <c r="B57" s="859"/>
      <c r="C57" s="861"/>
      <c r="D57" s="315" t="s">
        <v>165</v>
      </c>
      <c r="E57" s="199"/>
      <c r="F57" s="128">
        <v>0</v>
      </c>
      <c r="G57" s="128">
        <v>0</v>
      </c>
      <c r="H57" s="128">
        <v>0</v>
      </c>
      <c r="I57" s="128">
        <v>0</v>
      </c>
      <c r="J57" s="128">
        <v>0</v>
      </c>
      <c r="K57" s="128">
        <v>0</v>
      </c>
      <c r="L57" s="128">
        <v>0</v>
      </c>
      <c r="M57" s="128">
        <v>0</v>
      </c>
      <c r="N57" s="128">
        <v>0</v>
      </c>
      <c r="O57" s="128">
        <v>0</v>
      </c>
      <c r="P57" s="128">
        <v>0</v>
      </c>
      <c r="Q57" s="128">
        <v>0</v>
      </c>
      <c r="R57" s="128">
        <v>0</v>
      </c>
      <c r="S57" s="128">
        <v>0</v>
      </c>
      <c r="T57" s="128">
        <v>0</v>
      </c>
      <c r="U57" s="128">
        <v>0</v>
      </c>
      <c r="V57" s="201">
        <v>0</v>
      </c>
      <c r="W57" s="202">
        <v>0</v>
      </c>
      <c r="X57" s="202">
        <v>0</v>
      </c>
      <c r="Y57" s="128">
        <v>0</v>
      </c>
      <c r="Z57" s="128">
        <v>0</v>
      </c>
      <c r="AA57" s="128">
        <v>0</v>
      </c>
      <c r="AB57" s="128">
        <v>0</v>
      </c>
      <c r="AC57" s="128">
        <v>0</v>
      </c>
      <c r="AD57" s="128">
        <v>0</v>
      </c>
      <c r="AE57" s="128">
        <v>0</v>
      </c>
      <c r="AF57" s="128">
        <v>0</v>
      </c>
      <c r="AG57" s="128">
        <v>0</v>
      </c>
      <c r="AH57" s="128">
        <v>0</v>
      </c>
      <c r="AI57" s="128">
        <v>0</v>
      </c>
      <c r="AJ57" s="128">
        <v>0</v>
      </c>
      <c r="AK57" s="128">
        <v>0</v>
      </c>
      <c r="AL57" s="128">
        <v>0</v>
      </c>
      <c r="AM57" s="128">
        <v>0</v>
      </c>
      <c r="AN57" s="128">
        <v>0</v>
      </c>
      <c r="AO57" s="128">
        <v>0</v>
      </c>
      <c r="AP57" s="128">
        <v>0</v>
      </c>
      <c r="AQ57" s="203">
        <v>0</v>
      </c>
      <c r="AR57" s="203">
        <v>0</v>
      </c>
      <c r="AS57" s="453">
        <v>0</v>
      </c>
      <c r="AT57" s="453">
        <v>0</v>
      </c>
      <c r="AU57" s="204">
        <v>0</v>
      </c>
      <c r="AV57" s="204">
        <v>0</v>
      </c>
      <c r="AW57" s="201">
        <v>0</v>
      </c>
      <c r="AX57" s="202">
        <v>0</v>
      </c>
      <c r="AY57" s="202">
        <v>0</v>
      </c>
      <c r="AZ57" s="202">
        <v>0</v>
      </c>
      <c r="BA57" s="202">
        <v>0</v>
      </c>
      <c r="BB57" s="202">
        <v>0</v>
      </c>
      <c r="BC57" s="202">
        <v>0</v>
      </c>
      <c r="BD57" s="202">
        <v>0</v>
      </c>
      <c r="BE57" s="202"/>
      <c r="BF57" s="202">
        <v>0</v>
      </c>
      <c r="BG57" s="122">
        <f t="shared" si="7"/>
        <v>0</v>
      </c>
    </row>
    <row r="58" spans="1:59" x14ac:dyDescent="0.25">
      <c r="A58" s="891"/>
      <c r="B58" s="847" t="s">
        <v>256</v>
      </c>
      <c r="C58" s="860" t="s">
        <v>120</v>
      </c>
      <c r="D58" s="446" t="s">
        <v>164</v>
      </c>
      <c r="E58" s="91"/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8">
        <v>0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  <c r="Q58" s="128">
        <v>0</v>
      </c>
      <c r="R58" s="128">
        <v>0</v>
      </c>
      <c r="S58" s="128">
        <v>0</v>
      </c>
      <c r="T58" s="128">
        <v>0</v>
      </c>
      <c r="U58" s="128">
        <v>0</v>
      </c>
      <c r="V58" s="201">
        <v>0</v>
      </c>
      <c r="W58" s="202">
        <v>0</v>
      </c>
      <c r="X58" s="202">
        <v>0</v>
      </c>
      <c r="Y58" s="128">
        <v>0</v>
      </c>
      <c r="Z58" s="128">
        <v>0</v>
      </c>
      <c r="AA58" s="128">
        <v>0</v>
      </c>
      <c r="AB58" s="128">
        <v>0</v>
      </c>
      <c r="AC58" s="128">
        <v>0</v>
      </c>
      <c r="AD58" s="128">
        <v>0</v>
      </c>
      <c r="AE58" s="128">
        <v>0</v>
      </c>
      <c r="AF58" s="128">
        <v>0</v>
      </c>
      <c r="AG58" s="128">
        <v>0</v>
      </c>
      <c r="AH58" s="128">
        <v>0</v>
      </c>
      <c r="AI58" s="128">
        <v>0</v>
      </c>
      <c r="AJ58" s="128">
        <v>0</v>
      </c>
      <c r="AK58" s="128">
        <v>0</v>
      </c>
      <c r="AL58" s="128">
        <v>0</v>
      </c>
      <c r="AM58" s="128">
        <v>0</v>
      </c>
      <c r="AN58" s="128">
        <v>0</v>
      </c>
      <c r="AO58" s="128">
        <v>0</v>
      </c>
      <c r="AP58" s="128">
        <v>0</v>
      </c>
      <c r="AQ58" s="203">
        <v>36</v>
      </c>
      <c r="AR58" s="203">
        <v>36</v>
      </c>
      <c r="AS58" s="453">
        <v>0</v>
      </c>
      <c r="AT58" s="453">
        <v>0</v>
      </c>
      <c r="AU58" s="204">
        <v>0</v>
      </c>
      <c r="AV58" s="204">
        <v>0</v>
      </c>
      <c r="AW58" s="201">
        <v>0</v>
      </c>
      <c r="AX58" s="202">
        <v>0</v>
      </c>
      <c r="AY58" s="202">
        <v>0</v>
      </c>
      <c r="AZ58" s="202">
        <v>0</v>
      </c>
      <c r="BA58" s="202">
        <v>0</v>
      </c>
      <c r="BB58" s="202">
        <v>0</v>
      </c>
      <c r="BC58" s="202">
        <v>0</v>
      </c>
      <c r="BD58" s="202">
        <v>0</v>
      </c>
      <c r="BE58" s="202"/>
      <c r="BF58" s="202">
        <v>0</v>
      </c>
      <c r="BG58" s="91">
        <v>72</v>
      </c>
    </row>
    <row r="59" spans="1:59" ht="15.75" thickBot="1" x14ac:dyDescent="0.3">
      <c r="A59" s="891"/>
      <c r="B59" s="859"/>
      <c r="C59" s="861"/>
      <c r="D59" s="447" t="s">
        <v>165</v>
      </c>
      <c r="E59" s="122"/>
      <c r="F59" s="128">
        <v>0</v>
      </c>
      <c r="G59" s="128">
        <v>0</v>
      </c>
      <c r="H59" s="128">
        <v>0</v>
      </c>
      <c r="I59" s="128">
        <v>0</v>
      </c>
      <c r="J59" s="128">
        <v>0</v>
      </c>
      <c r="K59" s="128">
        <v>0</v>
      </c>
      <c r="L59" s="128">
        <v>0</v>
      </c>
      <c r="M59" s="128">
        <v>0</v>
      </c>
      <c r="N59" s="128">
        <v>0</v>
      </c>
      <c r="O59" s="128">
        <v>0</v>
      </c>
      <c r="P59" s="128">
        <v>0</v>
      </c>
      <c r="Q59" s="128">
        <v>0</v>
      </c>
      <c r="R59" s="128">
        <v>0</v>
      </c>
      <c r="S59" s="128">
        <v>0</v>
      </c>
      <c r="T59" s="128">
        <v>0</v>
      </c>
      <c r="U59" s="128">
        <v>0</v>
      </c>
      <c r="V59" s="201">
        <v>0</v>
      </c>
      <c r="W59" s="202">
        <v>0</v>
      </c>
      <c r="X59" s="202">
        <v>0</v>
      </c>
      <c r="Y59" s="128">
        <v>0</v>
      </c>
      <c r="Z59" s="128">
        <v>0</v>
      </c>
      <c r="AA59" s="128">
        <v>0</v>
      </c>
      <c r="AB59" s="128">
        <v>0</v>
      </c>
      <c r="AC59" s="128">
        <v>0</v>
      </c>
      <c r="AD59" s="128">
        <v>0</v>
      </c>
      <c r="AE59" s="128">
        <v>0</v>
      </c>
      <c r="AF59" s="128">
        <v>0</v>
      </c>
      <c r="AG59" s="128">
        <v>0</v>
      </c>
      <c r="AH59" s="128">
        <v>0</v>
      </c>
      <c r="AI59" s="128">
        <v>0</v>
      </c>
      <c r="AJ59" s="128">
        <v>0</v>
      </c>
      <c r="AK59" s="128">
        <v>0</v>
      </c>
      <c r="AL59" s="128">
        <v>0</v>
      </c>
      <c r="AM59" s="128">
        <v>0</v>
      </c>
      <c r="AN59" s="128">
        <v>0</v>
      </c>
      <c r="AO59" s="128">
        <v>0</v>
      </c>
      <c r="AP59" s="128">
        <v>0</v>
      </c>
      <c r="AQ59" s="203">
        <v>0</v>
      </c>
      <c r="AR59" s="203">
        <v>0</v>
      </c>
      <c r="AS59" s="453">
        <v>0</v>
      </c>
      <c r="AT59" s="453">
        <v>0</v>
      </c>
      <c r="AU59" s="204">
        <v>0</v>
      </c>
      <c r="AV59" s="204">
        <v>0</v>
      </c>
      <c r="AW59" s="201">
        <v>0</v>
      </c>
      <c r="AX59" s="202">
        <v>0</v>
      </c>
      <c r="AY59" s="202">
        <v>0</v>
      </c>
      <c r="AZ59" s="202">
        <v>0</v>
      </c>
      <c r="BA59" s="202">
        <v>0</v>
      </c>
      <c r="BB59" s="202">
        <v>0</v>
      </c>
      <c r="BC59" s="202">
        <v>0</v>
      </c>
      <c r="BD59" s="202">
        <v>0</v>
      </c>
      <c r="BE59" s="202"/>
      <c r="BF59" s="202">
        <v>0</v>
      </c>
      <c r="BG59" s="122">
        <v>0</v>
      </c>
    </row>
    <row r="60" spans="1:59" x14ac:dyDescent="0.25">
      <c r="A60" s="891"/>
      <c r="B60" s="853" t="s">
        <v>99</v>
      </c>
      <c r="C60" s="854"/>
      <c r="D60" s="30" t="s">
        <v>164</v>
      </c>
      <c r="E60" s="138"/>
      <c r="F60" s="136">
        <f t="shared" ref="F60:U60" si="28">SUM(F6,F14,F18,F30,F54+F56)</f>
        <v>36</v>
      </c>
      <c r="G60" s="136">
        <f t="shared" si="28"/>
        <v>36</v>
      </c>
      <c r="H60" s="136">
        <f t="shared" si="28"/>
        <v>36</v>
      </c>
      <c r="I60" s="136">
        <f t="shared" si="28"/>
        <v>36</v>
      </c>
      <c r="J60" s="136">
        <f t="shared" si="28"/>
        <v>36</v>
      </c>
      <c r="K60" s="136">
        <f t="shared" si="28"/>
        <v>36</v>
      </c>
      <c r="L60" s="136">
        <f t="shared" si="28"/>
        <v>36</v>
      </c>
      <c r="M60" s="136">
        <f t="shared" si="28"/>
        <v>36</v>
      </c>
      <c r="N60" s="136">
        <f t="shared" si="28"/>
        <v>36</v>
      </c>
      <c r="O60" s="136">
        <f t="shared" si="28"/>
        <v>36</v>
      </c>
      <c r="P60" s="136">
        <f t="shared" si="28"/>
        <v>36</v>
      </c>
      <c r="Q60" s="136">
        <f t="shared" si="28"/>
        <v>36</v>
      </c>
      <c r="R60" s="136">
        <f t="shared" si="28"/>
        <v>36</v>
      </c>
      <c r="S60" s="136">
        <f t="shared" si="28"/>
        <v>36</v>
      </c>
      <c r="T60" s="136">
        <f t="shared" si="28"/>
        <v>36</v>
      </c>
      <c r="U60" s="136">
        <f t="shared" si="28"/>
        <v>36</v>
      </c>
      <c r="V60" s="26">
        <v>0</v>
      </c>
      <c r="W60" s="26">
        <v>0</v>
      </c>
      <c r="X60" s="26">
        <v>0</v>
      </c>
      <c r="Y60" s="136">
        <f>SUM(Y6,Y14,Y18,Y30)</f>
        <v>36</v>
      </c>
      <c r="Z60" s="136">
        <f t="shared" ref="Z60:AV60" si="29">SUM(Z6,Z14,Z18,Z30,Z54+Z56)</f>
        <v>36</v>
      </c>
      <c r="AA60" s="136">
        <f t="shared" si="29"/>
        <v>36</v>
      </c>
      <c r="AB60" s="136">
        <f t="shared" si="29"/>
        <v>36</v>
      </c>
      <c r="AC60" s="136">
        <f t="shared" si="29"/>
        <v>36</v>
      </c>
      <c r="AD60" s="136">
        <f t="shared" si="29"/>
        <v>36</v>
      </c>
      <c r="AE60" s="136">
        <f t="shared" si="29"/>
        <v>36</v>
      </c>
      <c r="AF60" s="136">
        <f t="shared" si="29"/>
        <v>36</v>
      </c>
      <c r="AG60" s="136">
        <f t="shared" si="29"/>
        <v>36</v>
      </c>
      <c r="AH60" s="136">
        <f t="shared" si="29"/>
        <v>36</v>
      </c>
      <c r="AI60" s="136">
        <f t="shared" si="29"/>
        <v>36</v>
      </c>
      <c r="AJ60" s="136">
        <f t="shared" si="29"/>
        <v>36</v>
      </c>
      <c r="AK60" s="136">
        <f t="shared" si="29"/>
        <v>36</v>
      </c>
      <c r="AL60" s="136">
        <f t="shared" si="29"/>
        <v>36</v>
      </c>
      <c r="AM60" s="136">
        <f t="shared" si="29"/>
        <v>36</v>
      </c>
      <c r="AN60" s="136">
        <f t="shared" si="29"/>
        <v>36</v>
      </c>
      <c r="AO60" s="136">
        <f t="shared" si="29"/>
        <v>36</v>
      </c>
      <c r="AP60" s="136">
        <f t="shared" si="29"/>
        <v>36</v>
      </c>
      <c r="AQ60" s="136">
        <v>36</v>
      </c>
      <c r="AR60" s="136">
        <v>36</v>
      </c>
      <c r="AS60" s="136">
        <v>36</v>
      </c>
      <c r="AT60" s="136">
        <v>36</v>
      </c>
      <c r="AU60" s="136">
        <f t="shared" si="29"/>
        <v>36</v>
      </c>
      <c r="AV60" s="136">
        <f t="shared" si="29"/>
        <v>36</v>
      </c>
      <c r="AW60" s="26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/>
      <c r="BF60" s="26">
        <v>0</v>
      </c>
      <c r="BG60" s="182">
        <f>SUM(F60:AV60)</f>
        <v>1440</v>
      </c>
    </row>
    <row r="61" spans="1:59" x14ac:dyDescent="0.25">
      <c r="A61" s="891"/>
      <c r="B61" s="855"/>
      <c r="C61" s="856"/>
      <c r="D61" s="33" t="s">
        <v>165</v>
      </c>
      <c r="E61" s="148"/>
      <c r="F61" s="144">
        <f>SUM(F7,F15,F19,F31)</f>
        <v>18</v>
      </c>
      <c r="G61" s="144">
        <f t="shared" ref="G61:U61" si="30">SUM(G7,G15,G19,G31,G55+G57)</f>
        <v>18</v>
      </c>
      <c r="H61" s="144">
        <f t="shared" si="30"/>
        <v>18</v>
      </c>
      <c r="I61" s="144">
        <f t="shared" si="30"/>
        <v>18</v>
      </c>
      <c r="J61" s="144">
        <f t="shared" si="30"/>
        <v>18</v>
      </c>
      <c r="K61" s="144">
        <f t="shared" si="30"/>
        <v>18</v>
      </c>
      <c r="L61" s="144">
        <f t="shared" si="30"/>
        <v>18</v>
      </c>
      <c r="M61" s="144">
        <f t="shared" si="30"/>
        <v>18</v>
      </c>
      <c r="N61" s="144">
        <f t="shared" si="30"/>
        <v>18</v>
      </c>
      <c r="O61" s="144">
        <f t="shared" si="30"/>
        <v>18</v>
      </c>
      <c r="P61" s="144">
        <f t="shared" si="30"/>
        <v>18</v>
      </c>
      <c r="Q61" s="144">
        <f t="shared" si="30"/>
        <v>18</v>
      </c>
      <c r="R61" s="144">
        <f t="shared" si="30"/>
        <v>18</v>
      </c>
      <c r="S61" s="144">
        <f t="shared" si="30"/>
        <v>18</v>
      </c>
      <c r="T61" s="144">
        <f t="shared" si="30"/>
        <v>18</v>
      </c>
      <c r="U61" s="144">
        <f t="shared" si="30"/>
        <v>18</v>
      </c>
      <c r="V61" s="31">
        <v>0</v>
      </c>
      <c r="W61" s="31">
        <v>0</v>
      </c>
      <c r="X61" s="31">
        <v>0</v>
      </c>
      <c r="Y61" s="144">
        <f t="shared" ref="Y61:AP61" si="31">SUM(Y7,Y15,Y19,Y31,Y55+Y57)</f>
        <v>18</v>
      </c>
      <c r="Z61" s="144">
        <f t="shared" si="31"/>
        <v>18</v>
      </c>
      <c r="AA61" s="144">
        <f t="shared" si="31"/>
        <v>18</v>
      </c>
      <c r="AB61" s="144">
        <f t="shared" si="31"/>
        <v>18</v>
      </c>
      <c r="AC61" s="144">
        <f t="shared" si="31"/>
        <v>18</v>
      </c>
      <c r="AD61" s="144">
        <f t="shared" si="31"/>
        <v>18</v>
      </c>
      <c r="AE61" s="144">
        <f t="shared" si="31"/>
        <v>18</v>
      </c>
      <c r="AF61" s="144">
        <f t="shared" si="31"/>
        <v>18</v>
      </c>
      <c r="AG61" s="144">
        <f t="shared" si="31"/>
        <v>18</v>
      </c>
      <c r="AH61" s="144">
        <f t="shared" si="31"/>
        <v>18</v>
      </c>
      <c r="AI61" s="144">
        <f t="shared" si="31"/>
        <v>18</v>
      </c>
      <c r="AJ61" s="144">
        <f t="shared" si="31"/>
        <v>18</v>
      </c>
      <c r="AK61" s="144">
        <f t="shared" si="31"/>
        <v>18</v>
      </c>
      <c r="AL61" s="144">
        <f t="shared" si="31"/>
        <v>18</v>
      </c>
      <c r="AM61" s="144">
        <f t="shared" si="31"/>
        <v>18</v>
      </c>
      <c r="AN61" s="144">
        <f t="shared" si="31"/>
        <v>18</v>
      </c>
      <c r="AO61" s="144">
        <f t="shared" si="31"/>
        <v>18</v>
      </c>
      <c r="AP61" s="144">
        <f t="shared" si="31"/>
        <v>18</v>
      </c>
      <c r="AQ61" s="144">
        <v>0</v>
      </c>
      <c r="AR61" s="144">
        <v>0</v>
      </c>
      <c r="AS61" s="144">
        <v>0</v>
      </c>
      <c r="AT61" s="144">
        <v>0</v>
      </c>
      <c r="AU61" s="144">
        <v>0</v>
      </c>
      <c r="AV61" s="144">
        <v>0</v>
      </c>
      <c r="AW61" s="31">
        <v>0</v>
      </c>
      <c r="AX61" s="31">
        <v>0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/>
      <c r="BF61" s="31">
        <v>0</v>
      </c>
      <c r="BG61" s="224">
        <f>SUM(F61:AV61)</f>
        <v>612</v>
      </c>
    </row>
    <row r="62" spans="1:59" ht="15.75" thickBot="1" x14ac:dyDescent="0.3">
      <c r="A62" s="892"/>
      <c r="B62" s="857"/>
      <c r="C62" s="858"/>
      <c r="D62" s="448" t="s">
        <v>169</v>
      </c>
      <c r="E62" s="156"/>
      <c r="F62" s="152">
        <f>SUM(F60:F61)</f>
        <v>54</v>
      </c>
      <c r="G62" s="152">
        <f t="shared" ref="G62:U62" si="32">SUM(G60:G61)</f>
        <v>54</v>
      </c>
      <c r="H62" s="152">
        <f t="shared" si="32"/>
        <v>54</v>
      </c>
      <c r="I62" s="152">
        <f t="shared" si="32"/>
        <v>54</v>
      </c>
      <c r="J62" s="152">
        <f t="shared" si="32"/>
        <v>54</v>
      </c>
      <c r="K62" s="152">
        <f t="shared" si="32"/>
        <v>54</v>
      </c>
      <c r="L62" s="152">
        <f t="shared" si="32"/>
        <v>54</v>
      </c>
      <c r="M62" s="152">
        <f t="shared" si="32"/>
        <v>54</v>
      </c>
      <c r="N62" s="152">
        <f t="shared" si="32"/>
        <v>54</v>
      </c>
      <c r="O62" s="152">
        <f t="shared" si="32"/>
        <v>54</v>
      </c>
      <c r="P62" s="152">
        <f t="shared" si="32"/>
        <v>54</v>
      </c>
      <c r="Q62" s="152">
        <f t="shared" si="32"/>
        <v>54</v>
      </c>
      <c r="R62" s="152">
        <f t="shared" si="32"/>
        <v>54</v>
      </c>
      <c r="S62" s="152">
        <f t="shared" si="32"/>
        <v>54</v>
      </c>
      <c r="T62" s="152">
        <f t="shared" si="32"/>
        <v>54</v>
      </c>
      <c r="U62" s="152">
        <f t="shared" si="32"/>
        <v>54</v>
      </c>
      <c r="V62" s="183">
        <v>0</v>
      </c>
      <c r="W62" s="183">
        <v>0</v>
      </c>
      <c r="X62" s="183">
        <v>0</v>
      </c>
      <c r="Y62" s="152">
        <f t="shared" ref="Y62:AV62" si="33">SUM(Y60:Y61)</f>
        <v>54</v>
      </c>
      <c r="Z62" s="152">
        <f t="shared" si="33"/>
        <v>54</v>
      </c>
      <c r="AA62" s="152">
        <f t="shared" si="33"/>
        <v>54</v>
      </c>
      <c r="AB62" s="152">
        <f t="shared" si="33"/>
        <v>54</v>
      </c>
      <c r="AC62" s="152">
        <f t="shared" si="33"/>
        <v>54</v>
      </c>
      <c r="AD62" s="152">
        <f t="shared" si="33"/>
        <v>54</v>
      </c>
      <c r="AE62" s="152">
        <f t="shared" si="33"/>
        <v>54</v>
      </c>
      <c r="AF62" s="152">
        <f t="shared" si="33"/>
        <v>54</v>
      </c>
      <c r="AG62" s="152">
        <f t="shared" si="33"/>
        <v>54</v>
      </c>
      <c r="AH62" s="152">
        <f t="shared" si="33"/>
        <v>54</v>
      </c>
      <c r="AI62" s="152">
        <f t="shared" si="33"/>
        <v>54</v>
      </c>
      <c r="AJ62" s="152">
        <f t="shared" si="33"/>
        <v>54</v>
      </c>
      <c r="AK62" s="152">
        <f t="shared" si="33"/>
        <v>54</v>
      </c>
      <c r="AL62" s="152">
        <f t="shared" si="33"/>
        <v>54</v>
      </c>
      <c r="AM62" s="152">
        <f t="shared" si="33"/>
        <v>54</v>
      </c>
      <c r="AN62" s="152">
        <f t="shared" si="33"/>
        <v>54</v>
      </c>
      <c r="AO62" s="152">
        <f t="shared" si="33"/>
        <v>54</v>
      </c>
      <c r="AP62" s="152">
        <f t="shared" si="33"/>
        <v>54</v>
      </c>
      <c r="AQ62" s="152">
        <v>36</v>
      </c>
      <c r="AR62" s="152">
        <v>36</v>
      </c>
      <c r="AS62" s="152">
        <f>SUM(AS60:AS61)</f>
        <v>36</v>
      </c>
      <c r="AT62" s="152">
        <f>SUM(AT60:AT61)</f>
        <v>36</v>
      </c>
      <c r="AU62" s="152">
        <f t="shared" si="33"/>
        <v>36</v>
      </c>
      <c r="AV62" s="152">
        <f t="shared" si="33"/>
        <v>36</v>
      </c>
      <c r="AW62" s="183">
        <v>0</v>
      </c>
      <c r="AX62" s="183">
        <v>0</v>
      </c>
      <c r="AY62" s="183">
        <v>0</v>
      </c>
      <c r="AZ62" s="183">
        <v>0</v>
      </c>
      <c r="BA62" s="183">
        <v>0</v>
      </c>
      <c r="BB62" s="183">
        <v>0</v>
      </c>
      <c r="BC62" s="183">
        <v>0</v>
      </c>
      <c r="BD62" s="183">
        <v>0</v>
      </c>
      <c r="BE62" s="183"/>
      <c r="BF62" s="183">
        <v>0</v>
      </c>
      <c r="BG62" s="158">
        <f>SUM(BG60:BG61)</f>
        <v>2052</v>
      </c>
    </row>
    <row r="63" spans="1:59" x14ac:dyDescent="0.25">
      <c r="AS63" s="459"/>
      <c r="AT63" s="459"/>
    </row>
    <row r="64" spans="1:59" x14ac:dyDescent="0.25">
      <c r="AS64" s="459"/>
      <c r="AT64" s="459"/>
    </row>
    <row r="65" spans="45:46" x14ac:dyDescent="0.25">
      <c r="AS65" s="459"/>
      <c r="AT65" s="459"/>
    </row>
    <row r="66" spans="45:46" x14ac:dyDescent="0.25">
      <c r="AS66" s="459"/>
      <c r="AT66" s="459"/>
    </row>
    <row r="67" spans="45:46" x14ac:dyDescent="0.25">
      <c r="AS67" s="459"/>
      <c r="AT67" s="459"/>
    </row>
    <row r="68" spans="45:46" x14ac:dyDescent="0.25">
      <c r="AS68" s="459"/>
      <c r="AT68" s="459"/>
    </row>
    <row r="69" spans="45:46" x14ac:dyDescent="0.25">
      <c r="AS69" s="459"/>
      <c r="AT69" s="459"/>
    </row>
    <row r="70" spans="45:46" x14ac:dyDescent="0.25">
      <c r="AS70" s="459"/>
      <c r="AT70" s="459"/>
    </row>
    <row r="71" spans="45:46" x14ac:dyDescent="0.25">
      <c r="AS71" s="459"/>
      <c r="AT71" s="459"/>
    </row>
    <row r="72" spans="45:46" x14ac:dyDescent="0.25">
      <c r="AS72" s="459"/>
      <c r="AT72" s="459"/>
    </row>
    <row r="73" spans="45:46" x14ac:dyDescent="0.25">
      <c r="AS73" s="459"/>
      <c r="AT73" s="459"/>
    </row>
    <row r="74" spans="45:46" x14ac:dyDescent="0.25">
      <c r="AS74" s="459"/>
      <c r="AT74" s="459"/>
    </row>
    <row r="75" spans="45:46" x14ac:dyDescent="0.25">
      <c r="AS75" s="459"/>
      <c r="AT75" s="459"/>
    </row>
    <row r="76" spans="45:46" x14ac:dyDescent="0.25">
      <c r="AS76" s="459"/>
      <c r="AT76" s="459"/>
    </row>
    <row r="77" spans="45:46" x14ac:dyDescent="0.25">
      <c r="AS77" s="459"/>
      <c r="AT77" s="459"/>
    </row>
    <row r="78" spans="45:46" x14ac:dyDescent="0.25">
      <c r="AS78" s="459"/>
      <c r="AT78" s="459"/>
    </row>
    <row r="79" spans="45:46" x14ac:dyDescent="0.25">
      <c r="AS79" s="459"/>
      <c r="AT79" s="459"/>
    </row>
    <row r="80" spans="45:46" x14ac:dyDescent="0.25">
      <c r="AS80" s="459"/>
      <c r="AT80" s="459"/>
    </row>
    <row r="81" spans="45:46" x14ac:dyDescent="0.25">
      <c r="AS81" s="459"/>
      <c r="AT81" s="459"/>
    </row>
    <row r="82" spans="45:46" x14ac:dyDescent="0.25">
      <c r="AS82" s="459"/>
      <c r="AT82" s="459"/>
    </row>
    <row r="83" spans="45:46" x14ac:dyDescent="0.25">
      <c r="AS83" s="459"/>
      <c r="AT83" s="459"/>
    </row>
    <row r="84" spans="45:46" x14ac:dyDescent="0.25">
      <c r="AS84" s="459"/>
      <c r="AT84" s="459"/>
    </row>
    <row r="85" spans="45:46" x14ac:dyDescent="0.25">
      <c r="AS85" s="459"/>
      <c r="AT85" s="459"/>
    </row>
    <row r="86" spans="45:46" x14ac:dyDescent="0.25">
      <c r="AS86" s="459"/>
      <c r="AT86" s="459"/>
    </row>
    <row r="87" spans="45:46" x14ac:dyDescent="0.25">
      <c r="AS87" s="459"/>
      <c r="AT87" s="459"/>
    </row>
    <row r="88" spans="45:46" x14ac:dyDescent="0.25">
      <c r="AS88" s="459"/>
      <c r="AT88" s="459"/>
    </row>
    <row r="89" spans="45:46" x14ac:dyDescent="0.25">
      <c r="AS89" s="459"/>
      <c r="AT89" s="459"/>
    </row>
    <row r="90" spans="45:46" x14ac:dyDescent="0.25">
      <c r="AS90" s="459"/>
      <c r="AT90" s="459"/>
    </row>
    <row r="91" spans="45:46" x14ac:dyDescent="0.25">
      <c r="AS91" s="459"/>
      <c r="AT91" s="459"/>
    </row>
    <row r="92" spans="45:46" x14ac:dyDescent="0.25">
      <c r="AS92" s="459"/>
      <c r="AT92" s="459"/>
    </row>
    <row r="93" spans="45:46" x14ac:dyDescent="0.25">
      <c r="AS93" s="459"/>
      <c r="AT93" s="459"/>
    </row>
    <row r="94" spans="45:46" x14ac:dyDescent="0.25">
      <c r="AS94" s="459"/>
      <c r="AT94" s="459"/>
    </row>
    <row r="95" spans="45:46" x14ac:dyDescent="0.25">
      <c r="AS95" s="459"/>
      <c r="AT95" s="459"/>
    </row>
    <row r="96" spans="45:46" x14ac:dyDescent="0.25">
      <c r="AS96" s="459"/>
      <c r="AT96" s="459"/>
    </row>
    <row r="97" spans="45:46" x14ac:dyDescent="0.25">
      <c r="AS97" s="459"/>
      <c r="AT97" s="459"/>
    </row>
    <row r="98" spans="45:46" x14ac:dyDescent="0.25">
      <c r="AS98" s="459"/>
      <c r="AT98" s="459"/>
    </row>
    <row r="99" spans="45:46" x14ac:dyDescent="0.25">
      <c r="AS99" s="459"/>
      <c r="AT99" s="459"/>
    </row>
    <row r="100" spans="45:46" x14ac:dyDescent="0.25">
      <c r="AS100" s="459"/>
      <c r="AT100" s="459"/>
    </row>
    <row r="101" spans="45:46" x14ac:dyDescent="0.25">
      <c r="AS101" s="459"/>
      <c r="AT101" s="459"/>
    </row>
    <row r="102" spans="45:46" x14ac:dyDescent="0.25">
      <c r="AS102" s="459"/>
      <c r="AT102" s="459"/>
    </row>
    <row r="103" spans="45:46" x14ac:dyDescent="0.25">
      <c r="AS103" s="459"/>
      <c r="AT103" s="459"/>
    </row>
    <row r="104" spans="45:46" x14ac:dyDescent="0.25">
      <c r="AS104" s="459"/>
      <c r="AT104" s="459"/>
    </row>
    <row r="105" spans="45:46" x14ac:dyDescent="0.25">
      <c r="AS105" s="459"/>
      <c r="AT105" s="459"/>
    </row>
    <row r="106" spans="45:46" x14ac:dyDescent="0.25">
      <c r="AS106" s="459"/>
      <c r="AT106" s="459"/>
    </row>
    <row r="107" spans="45:46" x14ac:dyDescent="0.25">
      <c r="AS107" s="459"/>
      <c r="AT107" s="459"/>
    </row>
    <row r="108" spans="45:46" x14ac:dyDescent="0.25">
      <c r="AS108" s="459"/>
      <c r="AT108" s="459"/>
    </row>
    <row r="109" spans="45:46" x14ac:dyDescent="0.25">
      <c r="AS109" s="459"/>
      <c r="AT109" s="459"/>
    </row>
    <row r="110" spans="45:46" x14ac:dyDescent="0.25">
      <c r="AS110" s="459"/>
      <c r="AT110" s="459"/>
    </row>
    <row r="111" spans="45:46" x14ac:dyDescent="0.25">
      <c r="AS111" s="459"/>
      <c r="AT111" s="459"/>
    </row>
    <row r="112" spans="45:46" x14ac:dyDescent="0.25">
      <c r="AS112" s="459"/>
      <c r="AT112" s="459"/>
    </row>
    <row r="113" spans="45:46" x14ac:dyDescent="0.25">
      <c r="AS113" s="459"/>
      <c r="AT113" s="459"/>
    </row>
    <row r="114" spans="45:46" x14ac:dyDescent="0.25">
      <c r="AS114" s="459"/>
      <c r="AT114" s="459"/>
    </row>
    <row r="115" spans="45:46" x14ac:dyDescent="0.25">
      <c r="AS115" s="459"/>
      <c r="AT115" s="459"/>
    </row>
    <row r="116" spans="45:46" x14ac:dyDescent="0.25">
      <c r="AS116" s="459"/>
      <c r="AT116" s="459"/>
    </row>
    <row r="117" spans="45:46" x14ac:dyDescent="0.25">
      <c r="AS117" s="459"/>
      <c r="AT117" s="459"/>
    </row>
    <row r="118" spans="45:46" x14ac:dyDescent="0.25">
      <c r="AS118" s="459"/>
      <c r="AT118" s="459"/>
    </row>
    <row r="119" spans="45:46" x14ac:dyDescent="0.25">
      <c r="AS119" s="459"/>
      <c r="AT119" s="459"/>
    </row>
    <row r="120" spans="45:46" x14ac:dyDescent="0.25">
      <c r="AS120" s="459"/>
      <c r="AT120" s="459"/>
    </row>
    <row r="121" spans="45:46" x14ac:dyDescent="0.25">
      <c r="AS121" s="459"/>
      <c r="AT121" s="459"/>
    </row>
    <row r="122" spans="45:46" x14ac:dyDescent="0.25">
      <c r="AS122" s="459"/>
      <c r="AT122" s="459"/>
    </row>
    <row r="123" spans="45:46" x14ac:dyDescent="0.25">
      <c r="AS123" s="459"/>
      <c r="AT123" s="459"/>
    </row>
    <row r="124" spans="45:46" x14ac:dyDescent="0.25">
      <c r="AS124" s="459"/>
      <c r="AT124" s="459"/>
    </row>
    <row r="125" spans="45:46" x14ac:dyDescent="0.25">
      <c r="AS125" s="459"/>
      <c r="AT125" s="459"/>
    </row>
    <row r="126" spans="45:46" x14ac:dyDescent="0.25">
      <c r="AS126" s="459"/>
      <c r="AT126" s="459"/>
    </row>
    <row r="127" spans="45:46" x14ac:dyDescent="0.25">
      <c r="AS127" s="459"/>
      <c r="AT127" s="459"/>
    </row>
    <row r="128" spans="45:46" x14ac:dyDescent="0.25">
      <c r="AS128" s="459"/>
      <c r="AT128" s="459"/>
    </row>
    <row r="129" spans="45:46" x14ac:dyDescent="0.25">
      <c r="AS129" s="459"/>
      <c r="AT129" s="459"/>
    </row>
    <row r="130" spans="45:46" x14ac:dyDescent="0.25">
      <c r="AS130" s="459"/>
      <c r="AT130" s="459"/>
    </row>
    <row r="131" spans="45:46" x14ac:dyDescent="0.25">
      <c r="AS131" s="459"/>
      <c r="AT131" s="459"/>
    </row>
    <row r="132" spans="45:46" x14ac:dyDescent="0.25">
      <c r="AS132" s="459"/>
      <c r="AT132" s="459"/>
    </row>
    <row r="133" spans="45:46" x14ac:dyDescent="0.25">
      <c r="AS133" s="459"/>
      <c r="AT133" s="459"/>
    </row>
    <row r="134" spans="45:46" x14ac:dyDescent="0.25">
      <c r="AS134" s="459"/>
      <c r="AT134" s="459"/>
    </row>
    <row r="135" spans="45:46" x14ac:dyDescent="0.25">
      <c r="AS135" s="459"/>
      <c r="AT135" s="459"/>
    </row>
    <row r="136" spans="45:46" x14ac:dyDescent="0.25">
      <c r="AS136" s="459"/>
      <c r="AT136" s="459"/>
    </row>
    <row r="137" spans="45:46" x14ac:dyDescent="0.25">
      <c r="AS137" s="459"/>
      <c r="AT137" s="459"/>
    </row>
    <row r="138" spans="45:46" x14ac:dyDescent="0.25">
      <c r="AS138" s="459"/>
      <c r="AT138" s="459"/>
    </row>
    <row r="139" spans="45:46" x14ac:dyDescent="0.25">
      <c r="AS139" s="459"/>
      <c r="AT139" s="459"/>
    </row>
    <row r="140" spans="45:46" x14ac:dyDescent="0.25">
      <c r="AS140" s="459"/>
      <c r="AT140" s="459"/>
    </row>
    <row r="141" spans="45:46" x14ac:dyDescent="0.25">
      <c r="AS141" s="459"/>
      <c r="AT141" s="459"/>
    </row>
    <row r="142" spans="45:46" x14ac:dyDescent="0.25">
      <c r="AS142" s="459"/>
      <c r="AT142" s="459"/>
    </row>
    <row r="143" spans="45:46" x14ac:dyDescent="0.25">
      <c r="AS143" s="459"/>
      <c r="AT143" s="459"/>
    </row>
    <row r="144" spans="45:46" x14ac:dyDescent="0.25">
      <c r="AS144" s="459"/>
      <c r="AT144" s="459"/>
    </row>
    <row r="145" spans="45:46" x14ac:dyDescent="0.25">
      <c r="AS145" s="459"/>
      <c r="AT145" s="459"/>
    </row>
    <row r="146" spans="45:46" x14ac:dyDescent="0.25">
      <c r="AS146" s="459"/>
      <c r="AT146" s="459"/>
    </row>
    <row r="147" spans="45:46" x14ac:dyDescent="0.25">
      <c r="AS147" s="459"/>
      <c r="AT147" s="459"/>
    </row>
    <row r="148" spans="45:46" x14ac:dyDescent="0.25">
      <c r="AS148" s="459"/>
      <c r="AT148" s="459"/>
    </row>
    <row r="149" spans="45:46" x14ac:dyDescent="0.25">
      <c r="AS149" s="459"/>
      <c r="AT149" s="459"/>
    </row>
    <row r="150" spans="45:46" x14ac:dyDescent="0.25">
      <c r="AS150" s="459"/>
      <c r="AT150" s="459"/>
    </row>
    <row r="151" spans="45:46" x14ac:dyDescent="0.25">
      <c r="AS151" s="459"/>
      <c r="AT151" s="459"/>
    </row>
    <row r="152" spans="45:46" x14ac:dyDescent="0.25">
      <c r="AS152" s="459"/>
      <c r="AT152" s="459"/>
    </row>
    <row r="153" spans="45:46" x14ac:dyDescent="0.25">
      <c r="AS153" s="459"/>
      <c r="AT153" s="459"/>
    </row>
    <row r="154" spans="45:46" x14ac:dyDescent="0.25">
      <c r="AS154" s="459"/>
      <c r="AT154" s="459"/>
    </row>
    <row r="155" spans="45:46" x14ac:dyDescent="0.25">
      <c r="AS155" s="459"/>
      <c r="AT155" s="459"/>
    </row>
    <row r="156" spans="45:46" x14ac:dyDescent="0.25">
      <c r="AS156" s="459"/>
      <c r="AT156" s="459"/>
    </row>
    <row r="157" spans="45:46" x14ac:dyDescent="0.25">
      <c r="AS157" s="459"/>
      <c r="AT157" s="459"/>
    </row>
    <row r="158" spans="45:46" x14ac:dyDescent="0.25">
      <c r="AS158" s="459"/>
      <c r="AT158" s="459"/>
    </row>
    <row r="159" spans="45:46" x14ac:dyDescent="0.25">
      <c r="AS159" s="459"/>
      <c r="AT159" s="459"/>
    </row>
    <row r="160" spans="45:46" x14ac:dyDescent="0.25">
      <c r="AS160" s="459"/>
      <c r="AT160" s="459"/>
    </row>
    <row r="161" spans="45:46" x14ac:dyDescent="0.25">
      <c r="AS161" s="459"/>
      <c r="AT161" s="459"/>
    </row>
    <row r="162" spans="45:46" x14ac:dyDescent="0.25">
      <c r="AS162" s="459"/>
      <c r="AT162" s="459"/>
    </row>
    <row r="163" spans="45:46" x14ac:dyDescent="0.25">
      <c r="AS163" s="459"/>
      <c r="AT163" s="459"/>
    </row>
    <row r="164" spans="45:46" x14ac:dyDescent="0.25">
      <c r="AS164" s="459"/>
      <c r="AT164" s="459"/>
    </row>
    <row r="165" spans="45:46" x14ac:dyDescent="0.25">
      <c r="AS165" s="459"/>
      <c r="AT165" s="459"/>
    </row>
    <row r="166" spans="45:46" x14ac:dyDescent="0.25">
      <c r="AS166" s="459"/>
      <c r="AT166" s="459"/>
    </row>
    <row r="167" spans="45:46" x14ac:dyDescent="0.25">
      <c r="AS167" s="459"/>
      <c r="AT167" s="459"/>
    </row>
    <row r="168" spans="45:46" x14ac:dyDescent="0.25">
      <c r="AS168" s="459"/>
      <c r="AT168" s="459"/>
    </row>
    <row r="169" spans="45:46" x14ac:dyDescent="0.25">
      <c r="AS169" s="459"/>
      <c r="AT169" s="459"/>
    </row>
    <row r="170" spans="45:46" x14ac:dyDescent="0.25">
      <c r="AS170" s="459"/>
      <c r="AT170" s="459"/>
    </row>
    <row r="171" spans="45:46" x14ac:dyDescent="0.25">
      <c r="AS171" s="459"/>
      <c r="AT171" s="459"/>
    </row>
    <row r="172" spans="45:46" x14ac:dyDescent="0.25">
      <c r="AS172" s="459"/>
      <c r="AT172" s="459"/>
    </row>
    <row r="173" spans="45:46" x14ac:dyDescent="0.25">
      <c r="AS173" s="459"/>
      <c r="AT173" s="459"/>
    </row>
    <row r="174" spans="45:46" x14ac:dyDescent="0.25">
      <c r="AS174" s="459"/>
      <c r="AT174" s="459"/>
    </row>
    <row r="175" spans="45:46" x14ac:dyDescent="0.25">
      <c r="AS175" s="459"/>
      <c r="AT175" s="459"/>
    </row>
    <row r="176" spans="45:46" x14ac:dyDescent="0.25">
      <c r="AS176" s="459"/>
      <c r="AT176" s="459"/>
    </row>
    <row r="177" spans="45:46" x14ac:dyDescent="0.25">
      <c r="AS177" s="459"/>
      <c r="AT177" s="459"/>
    </row>
    <row r="178" spans="45:46" x14ac:dyDescent="0.25">
      <c r="AS178" s="459"/>
      <c r="AT178" s="459"/>
    </row>
    <row r="179" spans="45:46" x14ac:dyDescent="0.25">
      <c r="AS179" s="459"/>
      <c r="AT179" s="459"/>
    </row>
    <row r="180" spans="45:46" x14ac:dyDescent="0.25">
      <c r="AS180" s="459"/>
      <c r="AT180" s="459"/>
    </row>
    <row r="181" spans="45:46" x14ac:dyDescent="0.25">
      <c r="AS181" s="459"/>
      <c r="AT181" s="459"/>
    </row>
    <row r="182" spans="45:46" x14ac:dyDescent="0.25">
      <c r="AS182" s="459"/>
      <c r="AT182" s="459"/>
    </row>
    <row r="183" spans="45:46" x14ac:dyDescent="0.25">
      <c r="AS183" s="459"/>
      <c r="AT183" s="459"/>
    </row>
    <row r="184" spans="45:46" x14ac:dyDescent="0.25">
      <c r="AS184" s="459"/>
      <c r="AT184" s="459"/>
    </row>
    <row r="185" spans="45:46" x14ac:dyDescent="0.25">
      <c r="AS185" s="459"/>
      <c r="AT185" s="459"/>
    </row>
    <row r="186" spans="45:46" x14ac:dyDescent="0.25">
      <c r="AS186" s="459"/>
      <c r="AT186" s="459"/>
    </row>
    <row r="187" spans="45:46" x14ac:dyDescent="0.25">
      <c r="AS187" s="459"/>
      <c r="AT187" s="459"/>
    </row>
    <row r="188" spans="45:46" x14ac:dyDescent="0.25">
      <c r="AS188" s="459"/>
      <c r="AT188" s="459"/>
    </row>
    <row r="189" spans="45:46" x14ac:dyDescent="0.25">
      <c r="AS189" s="459"/>
      <c r="AT189" s="459"/>
    </row>
    <row r="190" spans="45:46" x14ac:dyDescent="0.25">
      <c r="AS190" s="459"/>
      <c r="AT190" s="459"/>
    </row>
    <row r="191" spans="45:46" x14ac:dyDescent="0.25">
      <c r="AS191" s="459"/>
      <c r="AT191" s="459"/>
    </row>
    <row r="192" spans="45:46" x14ac:dyDescent="0.25">
      <c r="AS192" s="459"/>
      <c r="AT192" s="459"/>
    </row>
    <row r="193" spans="45:46" x14ac:dyDescent="0.25">
      <c r="AS193" s="459"/>
      <c r="AT193" s="459"/>
    </row>
    <row r="194" spans="45:46" x14ac:dyDescent="0.25">
      <c r="AS194" s="459"/>
      <c r="AT194" s="459"/>
    </row>
    <row r="195" spans="45:46" x14ac:dyDescent="0.25">
      <c r="AS195" s="459"/>
      <c r="AT195" s="459"/>
    </row>
    <row r="196" spans="45:46" x14ac:dyDescent="0.25">
      <c r="AS196" s="459"/>
      <c r="AT196" s="459"/>
    </row>
    <row r="197" spans="45:46" x14ac:dyDescent="0.25">
      <c r="AS197" s="459"/>
      <c r="AT197" s="459"/>
    </row>
    <row r="198" spans="45:46" x14ac:dyDescent="0.25">
      <c r="AS198" s="459"/>
      <c r="AT198" s="459"/>
    </row>
    <row r="199" spans="45:46" x14ac:dyDescent="0.25">
      <c r="AS199" s="459"/>
      <c r="AT199" s="459"/>
    </row>
    <row r="200" spans="45:46" x14ac:dyDescent="0.25">
      <c r="AS200" s="459"/>
      <c r="AT200" s="459"/>
    </row>
    <row r="201" spans="45:46" x14ac:dyDescent="0.25">
      <c r="AS201" s="459"/>
      <c r="AT201" s="459"/>
    </row>
    <row r="202" spans="45:46" x14ac:dyDescent="0.25">
      <c r="AS202" s="459"/>
      <c r="AT202" s="459"/>
    </row>
    <row r="203" spans="45:46" x14ac:dyDescent="0.25">
      <c r="AS203" s="459"/>
      <c r="AT203" s="459"/>
    </row>
    <row r="204" spans="45:46" x14ac:dyDescent="0.25">
      <c r="AS204" s="459"/>
      <c r="AT204" s="459"/>
    </row>
    <row r="205" spans="45:46" x14ac:dyDescent="0.25">
      <c r="AS205" s="459"/>
      <c r="AT205" s="459"/>
    </row>
    <row r="206" spans="45:46" x14ac:dyDescent="0.25">
      <c r="AS206" s="459"/>
      <c r="AT206" s="459"/>
    </row>
    <row r="207" spans="45:46" x14ac:dyDescent="0.25">
      <c r="AS207" s="459"/>
      <c r="AT207" s="459"/>
    </row>
    <row r="208" spans="45:46" x14ac:dyDescent="0.25">
      <c r="AS208" s="459"/>
      <c r="AT208" s="459"/>
    </row>
    <row r="209" spans="45:46" x14ac:dyDescent="0.25">
      <c r="AS209" s="459"/>
      <c r="AT209" s="459"/>
    </row>
    <row r="210" spans="45:46" x14ac:dyDescent="0.25">
      <c r="AS210" s="459"/>
      <c r="AT210" s="459"/>
    </row>
    <row r="211" spans="45:46" x14ac:dyDescent="0.25">
      <c r="AS211" s="459"/>
      <c r="AT211" s="459"/>
    </row>
    <row r="212" spans="45:46" x14ac:dyDescent="0.25">
      <c r="AS212" s="459"/>
      <c r="AT212" s="459"/>
    </row>
    <row r="213" spans="45:46" x14ac:dyDescent="0.25">
      <c r="AS213" s="459"/>
      <c r="AT213" s="459"/>
    </row>
    <row r="214" spans="45:46" x14ac:dyDescent="0.25">
      <c r="AS214" s="459"/>
      <c r="AT214" s="459"/>
    </row>
    <row r="215" spans="45:46" x14ac:dyDescent="0.25">
      <c r="AS215" s="459"/>
      <c r="AT215" s="459"/>
    </row>
    <row r="216" spans="45:46" x14ac:dyDescent="0.25">
      <c r="AS216" s="459"/>
      <c r="AT216" s="459"/>
    </row>
    <row r="217" spans="45:46" x14ac:dyDescent="0.25">
      <c r="AS217" s="459"/>
      <c r="AT217" s="459"/>
    </row>
    <row r="218" spans="45:46" x14ac:dyDescent="0.25">
      <c r="AS218" s="459"/>
      <c r="AT218" s="459"/>
    </row>
    <row r="219" spans="45:46" x14ac:dyDescent="0.25">
      <c r="AS219" s="459"/>
      <c r="AT219" s="459"/>
    </row>
    <row r="220" spans="45:46" x14ac:dyDescent="0.25">
      <c r="AS220" s="459"/>
      <c r="AT220" s="459"/>
    </row>
    <row r="221" spans="45:46" x14ac:dyDescent="0.25">
      <c r="AS221" s="459"/>
      <c r="AT221" s="459"/>
    </row>
    <row r="222" spans="45:46" x14ac:dyDescent="0.25">
      <c r="AS222" s="459"/>
      <c r="AT222" s="459"/>
    </row>
    <row r="223" spans="45:46" x14ac:dyDescent="0.25">
      <c r="AS223" s="459"/>
      <c r="AT223" s="459"/>
    </row>
    <row r="224" spans="45:46" x14ac:dyDescent="0.25">
      <c r="AS224" s="459"/>
      <c r="AT224" s="459"/>
    </row>
    <row r="225" spans="45:46" x14ac:dyDescent="0.25">
      <c r="AS225" s="459"/>
      <c r="AT225" s="459"/>
    </row>
    <row r="226" spans="45:46" x14ac:dyDescent="0.25">
      <c r="AS226" s="459"/>
      <c r="AT226" s="459"/>
    </row>
    <row r="227" spans="45:46" x14ac:dyDescent="0.25">
      <c r="AS227" s="459"/>
      <c r="AT227" s="459"/>
    </row>
    <row r="228" spans="45:46" x14ac:dyDescent="0.25">
      <c r="AS228" s="459"/>
      <c r="AT228" s="459"/>
    </row>
    <row r="229" spans="45:46" x14ac:dyDescent="0.25">
      <c r="AS229" s="459"/>
      <c r="AT229" s="459"/>
    </row>
    <row r="230" spans="45:46" x14ac:dyDescent="0.25">
      <c r="AS230" s="459"/>
      <c r="AT230" s="459"/>
    </row>
    <row r="231" spans="45:46" x14ac:dyDescent="0.25">
      <c r="AS231" s="459"/>
      <c r="AT231" s="459"/>
    </row>
    <row r="232" spans="45:46" x14ac:dyDescent="0.25">
      <c r="AS232" s="459"/>
      <c r="AT232" s="459"/>
    </row>
    <row r="233" spans="45:46" x14ac:dyDescent="0.25">
      <c r="AS233" s="459"/>
      <c r="AT233" s="459"/>
    </row>
    <row r="234" spans="45:46" x14ac:dyDescent="0.25">
      <c r="AS234" s="459"/>
      <c r="AT234" s="459"/>
    </row>
    <row r="235" spans="45:46" x14ac:dyDescent="0.25">
      <c r="AS235" s="459"/>
      <c r="AT235" s="459"/>
    </row>
    <row r="236" spans="45:46" x14ac:dyDescent="0.25">
      <c r="AS236" s="459"/>
      <c r="AT236" s="459"/>
    </row>
    <row r="237" spans="45:46" x14ac:dyDescent="0.25">
      <c r="AS237" s="459"/>
      <c r="AT237" s="459"/>
    </row>
    <row r="238" spans="45:46" x14ac:dyDescent="0.25">
      <c r="AS238" s="459"/>
      <c r="AT238" s="459"/>
    </row>
    <row r="239" spans="45:46" x14ac:dyDescent="0.25">
      <c r="AS239" s="459"/>
      <c r="AT239" s="459"/>
    </row>
    <row r="240" spans="45:46" x14ac:dyDescent="0.25">
      <c r="AS240" s="459"/>
      <c r="AT240" s="459"/>
    </row>
    <row r="241" spans="45:46" x14ac:dyDescent="0.25">
      <c r="AS241" s="459"/>
      <c r="AT241" s="459"/>
    </row>
    <row r="242" spans="45:46" x14ac:dyDescent="0.25">
      <c r="AS242" s="459"/>
      <c r="AT242" s="459"/>
    </row>
    <row r="243" spans="45:46" x14ac:dyDescent="0.25">
      <c r="AS243" s="459"/>
      <c r="AT243" s="459"/>
    </row>
    <row r="244" spans="45:46" x14ac:dyDescent="0.25">
      <c r="AS244" s="459"/>
      <c r="AT244" s="459"/>
    </row>
    <row r="245" spans="45:46" x14ac:dyDescent="0.25">
      <c r="AS245" s="459"/>
      <c r="AT245" s="459"/>
    </row>
    <row r="246" spans="45:46" x14ac:dyDescent="0.25">
      <c r="AS246" s="459"/>
      <c r="AT246" s="459"/>
    </row>
    <row r="247" spans="45:46" x14ac:dyDescent="0.25">
      <c r="AS247" s="459"/>
      <c r="AT247" s="459"/>
    </row>
    <row r="248" spans="45:46" x14ac:dyDescent="0.25">
      <c r="AS248" s="459"/>
      <c r="AT248" s="459"/>
    </row>
    <row r="249" spans="45:46" x14ac:dyDescent="0.25">
      <c r="AS249" s="459"/>
      <c r="AT249" s="459"/>
    </row>
    <row r="250" spans="45:46" x14ac:dyDescent="0.25">
      <c r="AS250" s="459"/>
      <c r="AT250" s="459"/>
    </row>
    <row r="251" spans="45:46" x14ac:dyDescent="0.25">
      <c r="AS251" s="459"/>
      <c r="AT251" s="459"/>
    </row>
    <row r="252" spans="45:46" x14ac:dyDescent="0.25">
      <c r="AS252" s="459"/>
      <c r="AT252" s="459"/>
    </row>
    <row r="253" spans="45:46" x14ac:dyDescent="0.25">
      <c r="AS253" s="459"/>
      <c r="AT253" s="459"/>
    </row>
    <row r="254" spans="45:46" x14ac:dyDescent="0.25">
      <c r="AS254" s="459"/>
      <c r="AT254" s="459"/>
    </row>
    <row r="255" spans="45:46" x14ac:dyDescent="0.25">
      <c r="AS255" s="459"/>
      <c r="AT255" s="459"/>
    </row>
    <row r="256" spans="45:46" x14ac:dyDescent="0.25">
      <c r="AS256" s="459"/>
      <c r="AT256" s="459"/>
    </row>
    <row r="257" spans="45:46" x14ac:dyDescent="0.25">
      <c r="AS257" s="459"/>
      <c r="AT257" s="459"/>
    </row>
    <row r="258" spans="45:46" x14ac:dyDescent="0.25">
      <c r="AS258" s="459"/>
      <c r="AT258" s="459"/>
    </row>
    <row r="259" spans="45:46" x14ac:dyDescent="0.25">
      <c r="AS259" s="459"/>
      <c r="AT259" s="459"/>
    </row>
    <row r="260" spans="45:46" x14ac:dyDescent="0.25">
      <c r="AS260" s="459"/>
      <c r="AT260" s="459"/>
    </row>
    <row r="261" spans="45:46" x14ac:dyDescent="0.25">
      <c r="AS261" s="459"/>
      <c r="AT261" s="459"/>
    </row>
    <row r="262" spans="45:46" x14ac:dyDescent="0.25">
      <c r="AS262" s="459"/>
      <c r="AT262" s="459"/>
    </row>
    <row r="263" spans="45:46" x14ac:dyDescent="0.25">
      <c r="AS263" s="459"/>
      <c r="AT263" s="459"/>
    </row>
    <row r="264" spans="45:46" x14ac:dyDescent="0.25">
      <c r="AS264" s="459"/>
      <c r="AT264" s="459"/>
    </row>
    <row r="265" spans="45:46" x14ac:dyDescent="0.25">
      <c r="AS265" s="459"/>
      <c r="AT265" s="459"/>
    </row>
    <row r="266" spans="45:46" x14ac:dyDescent="0.25">
      <c r="AS266" s="459"/>
      <c r="AT266" s="459"/>
    </row>
    <row r="267" spans="45:46" x14ac:dyDescent="0.25">
      <c r="AS267" s="459"/>
      <c r="AT267" s="459"/>
    </row>
    <row r="268" spans="45:46" x14ac:dyDescent="0.25">
      <c r="AS268" s="459"/>
      <c r="AT268" s="459"/>
    </row>
    <row r="269" spans="45:46" x14ac:dyDescent="0.25">
      <c r="AS269" s="459"/>
      <c r="AT269" s="459"/>
    </row>
    <row r="270" spans="45:46" x14ac:dyDescent="0.25">
      <c r="AS270" s="459"/>
      <c r="AT270" s="459"/>
    </row>
    <row r="271" spans="45:46" x14ac:dyDescent="0.25">
      <c r="AS271" s="459"/>
      <c r="AT271" s="459"/>
    </row>
    <row r="272" spans="45:46" x14ac:dyDescent="0.25">
      <c r="AS272" s="459"/>
      <c r="AT272" s="459"/>
    </row>
    <row r="273" spans="45:46" x14ac:dyDescent="0.25">
      <c r="AS273" s="459"/>
      <c r="AT273" s="459"/>
    </row>
    <row r="274" spans="45:46" x14ac:dyDescent="0.25">
      <c r="AS274" s="459"/>
      <c r="AT274" s="459"/>
    </row>
    <row r="275" spans="45:46" x14ac:dyDescent="0.25">
      <c r="AS275" s="459"/>
      <c r="AT275" s="459"/>
    </row>
    <row r="276" spans="45:46" x14ac:dyDescent="0.25">
      <c r="AS276" s="459"/>
      <c r="AT276" s="459"/>
    </row>
    <row r="277" spans="45:46" x14ac:dyDescent="0.25">
      <c r="AS277" s="459"/>
      <c r="AT277" s="459"/>
    </row>
    <row r="278" spans="45:46" x14ac:dyDescent="0.25">
      <c r="AS278" s="459"/>
      <c r="AT278" s="459"/>
    </row>
    <row r="279" spans="45:46" x14ac:dyDescent="0.25">
      <c r="AS279" s="459"/>
      <c r="AT279" s="459"/>
    </row>
    <row r="280" spans="45:46" x14ac:dyDescent="0.25">
      <c r="AS280" s="459"/>
      <c r="AT280" s="459"/>
    </row>
    <row r="281" spans="45:46" x14ac:dyDescent="0.25">
      <c r="AS281" s="459"/>
      <c r="AT281" s="459"/>
    </row>
    <row r="282" spans="45:46" x14ac:dyDescent="0.25">
      <c r="AS282" s="459"/>
      <c r="AT282" s="459"/>
    </row>
    <row r="283" spans="45:46" x14ac:dyDescent="0.25">
      <c r="AS283" s="459"/>
      <c r="AT283" s="459"/>
    </row>
    <row r="284" spans="45:46" x14ac:dyDescent="0.25">
      <c r="AS284" s="459"/>
      <c r="AT284" s="459"/>
    </row>
    <row r="285" spans="45:46" x14ac:dyDescent="0.25">
      <c r="AS285" s="459"/>
      <c r="AT285" s="459"/>
    </row>
    <row r="286" spans="45:46" x14ac:dyDescent="0.25">
      <c r="AS286" s="459"/>
      <c r="AT286" s="459"/>
    </row>
    <row r="287" spans="45:46" x14ac:dyDescent="0.25">
      <c r="AS287" s="459"/>
      <c r="AT287" s="459"/>
    </row>
    <row r="288" spans="45:46" x14ac:dyDescent="0.25">
      <c r="AS288" s="459"/>
      <c r="AT288" s="459"/>
    </row>
    <row r="289" spans="45:46" x14ac:dyDescent="0.25">
      <c r="AS289" s="459"/>
      <c r="AT289" s="459"/>
    </row>
    <row r="290" spans="45:46" x14ac:dyDescent="0.25">
      <c r="AS290" s="459"/>
      <c r="AT290" s="459"/>
    </row>
    <row r="291" spans="45:46" x14ac:dyDescent="0.25">
      <c r="AS291" s="459"/>
      <c r="AT291" s="459"/>
    </row>
    <row r="292" spans="45:46" x14ac:dyDescent="0.25">
      <c r="AS292" s="459"/>
      <c r="AT292" s="459"/>
    </row>
    <row r="293" spans="45:46" x14ac:dyDescent="0.25">
      <c r="AS293" s="459"/>
      <c r="AT293" s="459"/>
    </row>
    <row r="294" spans="45:46" x14ac:dyDescent="0.25">
      <c r="AS294" s="459"/>
      <c r="AT294" s="459"/>
    </row>
    <row r="295" spans="45:46" x14ac:dyDescent="0.25">
      <c r="AS295" s="459"/>
      <c r="AT295" s="459"/>
    </row>
    <row r="296" spans="45:46" x14ac:dyDescent="0.25">
      <c r="AS296" s="459"/>
      <c r="AT296" s="459"/>
    </row>
    <row r="297" spans="45:46" x14ac:dyDescent="0.25">
      <c r="AS297" s="459"/>
      <c r="AT297" s="459"/>
    </row>
    <row r="298" spans="45:46" x14ac:dyDescent="0.25">
      <c r="AS298" s="459"/>
      <c r="AT298" s="459"/>
    </row>
    <row r="299" spans="45:46" x14ac:dyDescent="0.25">
      <c r="AS299" s="459"/>
      <c r="AT299" s="459"/>
    </row>
    <row r="300" spans="45:46" x14ac:dyDescent="0.25">
      <c r="AS300" s="459"/>
      <c r="AT300" s="459"/>
    </row>
    <row r="301" spans="45:46" x14ac:dyDescent="0.25">
      <c r="AS301" s="459"/>
      <c r="AT301" s="459"/>
    </row>
    <row r="302" spans="45:46" x14ac:dyDescent="0.25">
      <c r="AS302" s="459"/>
      <c r="AT302" s="459"/>
    </row>
    <row r="303" spans="45:46" x14ac:dyDescent="0.25">
      <c r="AS303" s="459"/>
      <c r="AT303" s="459"/>
    </row>
    <row r="304" spans="45:46" x14ac:dyDescent="0.25">
      <c r="AS304" s="459"/>
      <c r="AT304" s="459"/>
    </row>
    <row r="305" spans="45:46" x14ac:dyDescent="0.25">
      <c r="AS305" s="459"/>
      <c r="AT305" s="459"/>
    </row>
    <row r="306" spans="45:46" x14ac:dyDescent="0.25">
      <c r="AS306" s="459"/>
      <c r="AT306" s="459"/>
    </row>
    <row r="307" spans="45:46" x14ac:dyDescent="0.25">
      <c r="AS307" s="459"/>
      <c r="AT307" s="459"/>
    </row>
    <row r="308" spans="45:46" x14ac:dyDescent="0.25">
      <c r="AS308" s="459"/>
      <c r="AT308" s="459"/>
    </row>
    <row r="309" spans="45:46" x14ac:dyDescent="0.25">
      <c r="AS309" s="459"/>
      <c r="AT309" s="459"/>
    </row>
    <row r="310" spans="45:46" x14ac:dyDescent="0.25">
      <c r="AS310" s="459"/>
      <c r="AT310" s="459"/>
    </row>
    <row r="311" spans="45:46" x14ac:dyDescent="0.25">
      <c r="AS311" s="459"/>
      <c r="AT311" s="459"/>
    </row>
    <row r="312" spans="45:46" x14ac:dyDescent="0.25">
      <c r="AS312" s="459"/>
      <c r="AT312" s="459"/>
    </row>
    <row r="313" spans="45:46" x14ac:dyDescent="0.25">
      <c r="AS313" s="459"/>
      <c r="AT313" s="459"/>
    </row>
    <row r="314" spans="45:46" x14ac:dyDescent="0.25">
      <c r="AS314" s="459"/>
      <c r="AT314" s="459"/>
    </row>
    <row r="315" spans="45:46" x14ac:dyDescent="0.25">
      <c r="AS315" s="459"/>
      <c r="AT315" s="459"/>
    </row>
    <row r="316" spans="45:46" x14ac:dyDescent="0.25">
      <c r="AS316" s="459"/>
      <c r="AT316" s="459"/>
    </row>
    <row r="317" spans="45:46" x14ac:dyDescent="0.25">
      <c r="AS317" s="459"/>
      <c r="AT317" s="459"/>
    </row>
    <row r="318" spans="45:46" x14ac:dyDescent="0.25">
      <c r="AS318" s="459"/>
      <c r="AT318" s="459"/>
    </row>
    <row r="319" spans="45:46" x14ac:dyDescent="0.25">
      <c r="AS319" s="459"/>
      <c r="AT319" s="459"/>
    </row>
    <row r="320" spans="45:46" x14ac:dyDescent="0.25">
      <c r="AS320" s="459"/>
      <c r="AT320" s="459"/>
    </row>
    <row r="321" spans="45:46" x14ac:dyDescent="0.25">
      <c r="AS321" s="459"/>
      <c r="AT321" s="459"/>
    </row>
    <row r="322" spans="45:46" x14ac:dyDescent="0.25">
      <c r="AS322" s="459"/>
      <c r="AT322" s="459"/>
    </row>
    <row r="323" spans="45:46" x14ac:dyDescent="0.25">
      <c r="AS323" s="459"/>
      <c r="AT323" s="459"/>
    </row>
    <row r="324" spans="45:46" x14ac:dyDescent="0.25">
      <c r="AS324" s="459"/>
      <c r="AT324" s="459"/>
    </row>
    <row r="325" spans="45:46" x14ac:dyDescent="0.25">
      <c r="AS325" s="459"/>
      <c r="AT325" s="459"/>
    </row>
    <row r="326" spans="45:46" x14ac:dyDescent="0.25">
      <c r="AS326" s="459"/>
      <c r="AT326" s="459"/>
    </row>
    <row r="327" spans="45:46" x14ac:dyDescent="0.25">
      <c r="AS327" s="459"/>
      <c r="AT327" s="459"/>
    </row>
    <row r="328" spans="45:46" x14ac:dyDescent="0.25">
      <c r="AS328" s="459"/>
      <c r="AT328" s="459"/>
    </row>
    <row r="329" spans="45:46" x14ac:dyDescent="0.25">
      <c r="AS329" s="459"/>
      <c r="AT329" s="459"/>
    </row>
    <row r="330" spans="45:46" x14ac:dyDescent="0.25">
      <c r="AS330" s="459"/>
      <c r="AT330" s="459"/>
    </row>
    <row r="331" spans="45:46" x14ac:dyDescent="0.25">
      <c r="AS331" s="459"/>
      <c r="AT331" s="459"/>
    </row>
    <row r="332" spans="45:46" x14ac:dyDescent="0.25">
      <c r="AS332" s="459"/>
      <c r="AT332" s="459"/>
    </row>
    <row r="333" spans="45:46" x14ac:dyDescent="0.25">
      <c r="AS333" s="459"/>
      <c r="AT333" s="459"/>
    </row>
    <row r="334" spans="45:46" x14ac:dyDescent="0.25">
      <c r="AS334" s="459"/>
      <c r="AT334" s="459"/>
    </row>
    <row r="335" spans="45:46" x14ac:dyDescent="0.25">
      <c r="AS335" s="459"/>
      <c r="AT335" s="459"/>
    </row>
    <row r="336" spans="45:46" x14ac:dyDescent="0.25">
      <c r="AS336" s="459"/>
      <c r="AT336" s="459"/>
    </row>
    <row r="337" spans="45:46" x14ac:dyDescent="0.25">
      <c r="AS337" s="459"/>
      <c r="AT337" s="459"/>
    </row>
    <row r="338" spans="45:46" x14ac:dyDescent="0.25">
      <c r="AS338" s="459"/>
      <c r="AT338" s="459"/>
    </row>
    <row r="339" spans="45:46" x14ac:dyDescent="0.25">
      <c r="AS339" s="459"/>
      <c r="AT339" s="459"/>
    </row>
    <row r="340" spans="45:46" x14ac:dyDescent="0.25">
      <c r="AS340" s="459"/>
      <c r="AT340" s="459"/>
    </row>
    <row r="341" spans="45:46" x14ac:dyDescent="0.25">
      <c r="AS341" s="459"/>
      <c r="AT341" s="459"/>
    </row>
    <row r="342" spans="45:46" x14ac:dyDescent="0.25">
      <c r="AS342" s="459"/>
      <c r="AT342" s="459"/>
    </row>
    <row r="343" spans="45:46" x14ac:dyDescent="0.25">
      <c r="AS343" s="459"/>
      <c r="AT343" s="459"/>
    </row>
    <row r="344" spans="45:46" x14ac:dyDescent="0.25">
      <c r="AS344" s="459"/>
      <c r="AT344" s="459"/>
    </row>
    <row r="345" spans="45:46" x14ac:dyDescent="0.25">
      <c r="AS345" s="459"/>
      <c r="AT345" s="459"/>
    </row>
    <row r="346" spans="45:46" x14ac:dyDescent="0.25">
      <c r="AS346" s="459"/>
      <c r="AT346" s="459"/>
    </row>
    <row r="347" spans="45:46" x14ac:dyDescent="0.25">
      <c r="AS347" s="459"/>
      <c r="AT347" s="459"/>
    </row>
    <row r="348" spans="45:46" x14ac:dyDescent="0.25">
      <c r="AS348" s="459"/>
      <c r="AT348" s="459"/>
    </row>
    <row r="349" spans="45:46" x14ac:dyDescent="0.25">
      <c r="AS349" s="459"/>
      <c r="AT349" s="459"/>
    </row>
    <row r="350" spans="45:46" x14ac:dyDescent="0.25">
      <c r="AS350" s="459"/>
      <c r="AT350" s="459"/>
    </row>
    <row r="351" spans="45:46" x14ac:dyDescent="0.25">
      <c r="AS351" s="459"/>
      <c r="AT351" s="459"/>
    </row>
    <row r="352" spans="45:46" x14ac:dyDescent="0.25">
      <c r="AS352" s="459"/>
      <c r="AT352" s="459"/>
    </row>
    <row r="353" spans="45:46" x14ac:dyDescent="0.25">
      <c r="AS353" s="459"/>
      <c r="AT353" s="459"/>
    </row>
    <row r="354" spans="45:46" x14ac:dyDescent="0.25">
      <c r="AS354" s="459"/>
      <c r="AT354" s="459"/>
    </row>
    <row r="355" spans="45:46" x14ac:dyDescent="0.25">
      <c r="AS355" s="459"/>
      <c r="AT355" s="459"/>
    </row>
    <row r="356" spans="45:46" x14ac:dyDescent="0.25">
      <c r="AS356" s="459"/>
      <c r="AT356" s="459"/>
    </row>
    <row r="357" spans="45:46" x14ac:dyDescent="0.25">
      <c r="AS357" s="459"/>
      <c r="AT357" s="459"/>
    </row>
    <row r="358" spans="45:46" x14ac:dyDescent="0.25">
      <c r="AS358" s="459"/>
      <c r="AT358" s="459"/>
    </row>
    <row r="359" spans="45:46" x14ac:dyDescent="0.25">
      <c r="AS359" s="459"/>
      <c r="AT359" s="459"/>
    </row>
    <row r="360" spans="45:46" x14ac:dyDescent="0.25">
      <c r="AS360" s="459"/>
      <c r="AT360" s="459"/>
    </row>
    <row r="361" spans="45:46" x14ac:dyDescent="0.25">
      <c r="AS361" s="459"/>
      <c r="AT361" s="459"/>
    </row>
    <row r="362" spans="45:46" x14ac:dyDescent="0.25">
      <c r="AS362" s="459"/>
      <c r="AT362" s="459"/>
    </row>
    <row r="363" spans="45:46" x14ac:dyDescent="0.25">
      <c r="AS363" s="459"/>
      <c r="AT363" s="459"/>
    </row>
    <row r="364" spans="45:46" x14ac:dyDescent="0.25">
      <c r="AS364" s="459"/>
      <c r="AT364" s="459"/>
    </row>
    <row r="365" spans="45:46" x14ac:dyDescent="0.25">
      <c r="AS365" s="459"/>
      <c r="AT365" s="459"/>
    </row>
    <row r="366" spans="45:46" x14ac:dyDescent="0.25">
      <c r="AS366" s="459"/>
      <c r="AT366" s="459"/>
    </row>
    <row r="367" spans="45:46" x14ac:dyDescent="0.25">
      <c r="AS367" s="459"/>
      <c r="AT367" s="459"/>
    </row>
    <row r="368" spans="45:46" x14ac:dyDescent="0.25">
      <c r="AS368" s="459"/>
      <c r="AT368" s="459"/>
    </row>
    <row r="369" spans="45:46" x14ac:dyDescent="0.25">
      <c r="AS369" s="459"/>
      <c r="AT369" s="459"/>
    </row>
    <row r="370" spans="45:46" x14ac:dyDescent="0.25">
      <c r="AS370" s="459"/>
      <c r="AT370" s="459"/>
    </row>
    <row r="371" spans="45:46" x14ac:dyDescent="0.25">
      <c r="AS371" s="459"/>
      <c r="AT371" s="459"/>
    </row>
    <row r="372" spans="45:46" x14ac:dyDescent="0.25">
      <c r="AS372" s="459"/>
      <c r="AT372" s="459"/>
    </row>
    <row r="373" spans="45:46" x14ac:dyDescent="0.25">
      <c r="AS373" s="459"/>
      <c r="AT373" s="459"/>
    </row>
    <row r="374" spans="45:46" x14ac:dyDescent="0.25">
      <c r="AS374" s="459"/>
      <c r="AT374" s="459"/>
    </row>
    <row r="375" spans="45:46" x14ac:dyDescent="0.25">
      <c r="AS375" s="459"/>
      <c r="AT375" s="459"/>
    </row>
    <row r="376" spans="45:46" x14ac:dyDescent="0.25">
      <c r="AS376" s="459"/>
      <c r="AT376" s="459"/>
    </row>
    <row r="377" spans="45:46" x14ac:dyDescent="0.25">
      <c r="AS377" s="459"/>
      <c r="AT377" s="459"/>
    </row>
    <row r="378" spans="45:46" x14ac:dyDescent="0.25">
      <c r="AS378" s="459"/>
      <c r="AT378" s="459"/>
    </row>
    <row r="379" spans="45:46" x14ac:dyDescent="0.25">
      <c r="AS379" s="459"/>
      <c r="AT379" s="459"/>
    </row>
    <row r="380" spans="45:46" x14ac:dyDescent="0.25">
      <c r="AS380" s="459"/>
      <c r="AT380" s="459"/>
    </row>
    <row r="381" spans="45:46" x14ac:dyDescent="0.25">
      <c r="AS381" s="459"/>
      <c r="AT381" s="459"/>
    </row>
    <row r="382" spans="45:46" x14ac:dyDescent="0.25">
      <c r="AS382" s="459"/>
      <c r="AT382" s="459"/>
    </row>
    <row r="383" spans="45:46" x14ac:dyDescent="0.25">
      <c r="AS383" s="459"/>
      <c r="AT383" s="459"/>
    </row>
    <row r="384" spans="45:46" x14ac:dyDescent="0.25">
      <c r="AS384" s="459"/>
      <c r="AT384" s="459"/>
    </row>
    <row r="385" spans="45:46" x14ac:dyDescent="0.25">
      <c r="AS385" s="459"/>
      <c r="AT385" s="459"/>
    </row>
    <row r="386" spans="45:46" x14ac:dyDescent="0.25">
      <c r="AS386" s="459"/>
      <c r="AT386" s="459"/>
    </row>
    <row r="387" spans="45:46" x14ac:dyDescent="0.25">
      <c r="AS387" s="459"/>
      <c r="AT387" s="459"/>
    </row>
    <row r="388" spans="45:46" x14ac:dyDescent="0.25">
      <c r="AS388" s="459"/>
      <c r="AT388" s="459"/>
    </row>
    <row r="389" spans="45:46" x14ac:dyDescent="0.25">
      <c r="AS389" s="459"/>
      <c r="AT389" s="459"/>
    </row>
    <row r="390" spans="45:46" x14ac:dyDescent="0.25">
      <c r="AS390" s="459"/>
      <c r="AT390" s="459"/>
    </row>
    <row r="391" spans="45:46" x14ac:dyDescent="0.25">
      <c r="AS391" s="459"/>
      <c r="AT391" s="459"/>
    </row>
    <row r="392" spans="45:46" x14ac:dyDescent="0.25">
      <c r="AS392" s="459"/>
      <c r="AT392" s="459"/>
    </row>
    <row r="393" spans="45:46" x14ac:dyDescent="0.25">
      <c r="AS393" s="459"/>
      <c r="AT393" s="459"/>
    </row>
    <row r="394" spans="45:46" x14ac:dyDescent="0.25">
      <c r="AS394" s="459"/>
      <c r="AT394" s="459"/>
    </row>
    <row r="395" spans="45:46" x14ac:dyDescent="0.25">
      <c r="AS395" s="459"/>
      <c r="AT395" s="459"/>
    </row>
    <row r="396" spans="45:46" x14ac:dyDescent="0.25">
      <c r="AS396" s="459"/>
      <c r="AT396" s="459"/>
    </row>
    <row r="397" spans="45:46" x14ac:dyDescent="0.25">
      <c r="AS397" s="459"/>
      <c r="AT397" s="459"/>
    </row>
    <row r="398" spans="45:46" x14ac:dyDescent="0.25">
      <c r="AS398" s="459"/>
      <c r="AT398" s="459"/>
    </row>
    <row r="399" spans="45:46" x14ac:dyDescent="0.25">
      <c r="AS399" s="459"/>
      <c r="AT399" s="459"/>
    </row>
    <row r="400" spans="45:46" x14ac:dyDescent="0.25">
      <c r="AS400" s="459"/>
      <c r="AT400" s="459"/>
    </row>
    <row r="401" spans="45:46" x14ac:dyDescent="0.25">
      <c r="AS401" s="459"/>
      <c r="AT401" s="459"/>
    </row>
    <row r="402" spans="45:46" x14ac:dyDescent="0.25">
      <c r="AS402" s="459"/>
      <c r="AT402" s="459"/>
    </row>
    <row r="403" spans="45:46" x14ac:dyDescent="0.25">
      <c r="AS403" s="459"/>
      <c r="AT403" s="459"/>
    </row>
    <row r="404" spans="45:46" x14ac:dyDescent="0.25">
      <c r="AS404" s="459"/>
      <c r="AT404" s="459"/>
    </row>
    <row r="405" spans="45:46" x14ac:dyDescent="0.25">
      <c r="AS405" s="459"/>
      <c r="AT405" s="459"/>
    </row>
    <row r="406" spans="45:46" x14ac:dyDescent="0.25">
      <c r="AS406" s="459"/>
      <c r="AT406" s="459"/>
    </row>
    <row r="407" spans="45:46" x14ac:dyDescent="0.25">
      <c r="AS407" s="459"/>
      <c r="AT407" s="459"/>
    </row>
    <row r="408" spans="45:46" x14ac:dyDescent="0.25">
      <c r="AS408" s="459"/>
      <c r="AT408" s="459"/>
    </row>
    <row r="409" spans="45:46" x14ac:dyDescent="0.25">
      <c r="AS409" s="459"/>
      <c r="AT409" s="459"/>
    </row>
    <row r="410" spans="45:46" x14ac:dyDescent="0.25">
      <c r="AS410" s="459"/>
      <c r="AT410" s="459"/>
    </row>
    <row r="411" spans="45:46" x14ac:dyDescent="0.25">
      <c r="AS411" s="459"/>
      <c r="AT411" s="459"/>
    </row>
    <row r="412" spans="45:46" x14ac:dyDescent="0.25">
      <c r="AS412" s="459"/>
      <c r="AT412" s="459"/>
    </row>
    <row r="413" spans="45:46" x14ac:dyDescent="0.25">
      <c r="AS413" s="459"/>
      <c r="AT413" s="459"/>
    </row>
    <row r="414" spans="45:46" x14ac:dyDescent="0.25">
      <c r="AS414" s="459"/>
      <c r="AT414" s="459"/>
    </row>
    <row r="415" spans="45:46" x14ac:dyDescent="0.25">
      <c r="AS415" s="459"/>
      <c r="AT415" s="459"/>
    </row>
    <row r="416" spans="45:46" x14ac:dyDescent="0.25">
      <c r="AS416" s="459"/>
      <c r="AT416" s="459"/>
    </row>
    <row r="417" spans="45:46" x14ac:dyDescent="0.25">
      <c r="AS417" s="459"/>
      <c r="AT417" s="459"/>
    </row>
    <row r="418" spans="45:46" x14ac:dyDescent="0.25">
      <c r="AS418" s="459"/>
      <c r="AT418" s="459"/>
    </row>
    <row r="419" spans="45:46" x14ac:dyDescent="0.25">
      <c r="AS419" s="459"/>
      <c r="AT419" s="459"/>
    </row>
    <row r="420" spans="45:46" x14ac:dyDescent="0.25">
      <c r="AS420" s="459"/>
      <c r="AT420" s="459"/>
    </row>
    <row r="421" spans="45:46" x14ac:dyDescent="0.25">
      <c r="AS421" s="459"/>
      <c r="AT421" s="459"/>
    </row>
    <row r="422" spans="45:46" x14ac:dyDescent="0.25">
      <c r="AS422" s="459"/>
      <c r="AT422" s="459"/>
    </row>
    <row r="423" spans="45:46" x14ac:dyDescent="0.25">
      <c r="AS423" s="459"/>
      <c r="AT423" s="459"/>
    </row>
    <row r="424" spans="45:46" x14ac:dyDescent="0.25">
      <c r="AS424" s="459"/>
      <c r="AT424" s="459"/>
    </row>
    <row r="425" spans="45:46" x14ac:dyDescent="0.25">
      <c r="AS425" s="459"/>
      <c r="AT425" s="459"/>
    </row>
    <row r="426" spans="45:46" x14ac:dyDescent="0.25">
      <c r="AS426" s="459"/>
      <c r="AT426" s="459"/>
    </row>
    <row r="427" spans="45:46" x14ac:dyDescent="0.25">
      <c r="AS427" s="459"/>
      <c r="AT427" s="459"/>
    </row>
    <row r="428" spans="45:46" x14ac:dyDescent="0.25">
      <c r="AS428" s="459"/>
      <c r="AT428" s="459"/>
    </row>
    <row r="429" spans="45:46" x14ac:dyDescent="0.25">
      <c r="AS429" s="459"/>
      <c r="AT429" s="459"/>
    </row>
    <row r="430" spans="45:46" x14ac:dyDescent="0.25">
      <c r="AS430" s="459"/>
      <c r="AT430" s="459"/>
    </row>
    <row r="431" spans="45:46" x14ac:dyDescent="0.25">
      <c r="AS431" s="459"/>
      <c r="AT431" s="459"/>
    </row>
    <row r="432" spans="45:46" x14ac:dyDescent="0.25">
      <c r="AS432" s="459"/>
      <c r="AT432" s="459"/>
    </row>
    <row r="433" spans="45:46" x14ac:dyDescent="0.25">
      <c r="AS433" s="459"/>
      <c r="AT433" s="459"/>
    </row>
    <row r="434" spans="45:46" x14ac:dyDescent="0.25">
      <c r="AS434" s="459"/>
      <c r="AT434" s="459"/>
    </row>
    <row r="435" spans="45:46" x14ac:dyDescent="0.25">
      <c r="AS435" s="459"/>
      <c r="AT435" s="459"/>
    </row>
    <row r="436" spans="45:46" x14ac:dyDescent="0.25">
      <c r="AS436" s="459"/>
      <c r="AT436" s="459"/>
    </row>
    <row r="437" spans="45:46" x14ac:dyDescent="0.25">
      <c r="AS437" s="459"/>
      <c r="AT437" s="459"/>
    </row>
    <row r="438" spans="45:46" x14ac:dyDescent="0.25">
      <c r="AS438" s="459"/>
      <c r="AT438" s="459"/>
    </row>
    <row r="439" spans="45:46" x14ac:dyDescent="0.25">
      <c r="AS439" s="459"/>
      <c r="AT439" s="459"/>
    </row>
    <row r="440" spans="45:46" x14ac:dyDescent="0.25">
      <c r="AS440" s="459"/>
      <c r="AT440" s="459"/>
    </row>
    <row r="441" spans="45:46" x14ac:dyDescent="0.25">
      <c r="AS441" s="459"/>
      <c r="AT441" s="459"/>
    </row>
    <row r="442" spans="45:46" x14ac:dyDescent="0.25">
      <c r="AS442" s="459"/>
      <c r="AT442" s="459"/>
    </row>
    <row r="443" spans="45:46" x14ac:dyDescent="0.25">
      <c r="AS443" s="459"/>
      <c r="AT443" s="459"/>
    </row>
    <row r="444" spans="45:46" x14ac:dyDescent="0.25">
      <c r="AS444" s="459"/>
      <c r="AT444" s="459"/>
    </row>
    <row r="445" spans="45:46" x14ac:dyDescent="0.25">
      <c r="AS445" s="459"/>
      <c r="AT445" s="459"/>
    </row>
    <row r="446" spans="45:46" x14ac:dyDescent="0.25">
      <c r="AS446" s="459"/>
      <c r="AT446" s="459"/>
    </row>
    <row r="447" spans="45:46" x14ac:dyDescent="0.25">
      <c r="AS447" s="459"/>
      <c r="AT447" s="459"/>
    </row>
    <row r="448" spans="45:46" x14ac:dyDescent="0.25">
      <c r="AS448" s="459"/>
      <c r="AT448" s="459"/>
    </row>
    <row r="449" spans="45:46" x14ac:dyDescent="0.25">
      <c r="AS449" s="459"/>
      <c r="AT449" s="459"/>
    </row>
    <row r="450" spans="45:46" x14ac:dyDescent="0.25">
      <c r="AS450" s="459"/>
      <c r="AT450" s="459"/>
    </row>
    <row r="451" spans="45:46" x14ac:dyDescent="0.25">
      <c r="AS451" s="459"/>
      <c r="AT451" s="459"/>
    </row>
    <row r="452" spans="45:46" x14ac:dyDescent="0.25">
      <c r="AS452" s="459"/>
      <c r="AT452" s="459"/>
    </row>
    <row r="453" spans="45:46" x14ac:dyDescent="0.25">
      <c r="AS453" s="459"/>
      <c r="AT453" s="459"/>
    </row>
    <row r="454" spans="45:46" x14ac:dyDescent="0.25">
      <c r="AS454" s="459"/>
      <c r="AT454" s="459"/>
    </row>
    <row r="455" spans="45:46" x14ac:dyDescent="0.25">
      <c r="AS455" s="459"/>
      <c r="AT455" s="459"/>
    </row>
    <row r="456" spans="45:46" x14ac:dyDescent="0.25">
      <c r="AS456" s="459"/>
      <c r="AT456" s="459"/>
    </row>
    <row r="457" spans="45:46" x14ac:dyDescent="0.25">
      <c r="AS457" s="459"/>
      <c r="AT457" s="459"/>
    </row>
    <row r="458" spans="45:46" x14ac:dyDescent="0.25">
      <c r="AS458" s="459"/>
      <c r="AT458" s="459"/>
    </row>
    <row r="459" spans="45:46" x14ac:dyDescent="0.25">
      <c r="AS459" s="459"/>
      <c r="AT459" s="459"/>
    </row>
    <row r="460" spans="45:46" x14ac:dyDescent="0.25">
      <c r="AS460" s="459"/>
      <c r="AT460" s="459"/>
    </row>
    <row r="461" spans="45:46" x14ac:dyDescent="0.25">
      <c r="AS461" s="459"/>
      <c r="AT461" s="459"/>
    </row>
    <row r="462" spans="45:46" x14ac:dyDescent="0.25">
      <c r="AS462" s="459"/>
      <c r="AT462" s="459"/>
    </row>
    <row r="463" spans="45:46" x14ac:dyDescent="0.25">
      <c r="AS463" s="459"/>
      <c r="AT463" s="459"/>
    </row>
    <row r="464" spans="45:46" x14ac:dyDescent="0.25">
      <c r="AS464" s="459"/>
      <c r="AT464" s="459"/>
    </row>
    <row r="465" spans="45:46" x14ac:dyDescent="0.25">
      <c r="AS465" s="459"/>
      <c r="AT465" s="459"/>
    </row>
    <row r="466" spans="45:46" x14ac:dyDescent="0.25">
      <c r="AS466" s="459"/>
      <c r="AT466" s="459"/>
    </row>
    <row r="467" spans="45:46" x14ac:dyDescent="0.25">
      <c r="AS467" s="459"/>
      <c r="AT467" s="459"/>
    </row>
    <row r="468" spans="45:46" x14ac:dyDescent="0.25">
      <c r="AS468" s="459"/>
      <c r="AT468" s="459"/>
    </row>
    <row r="469" spans="45:46" x14ac:dyDescent="0.25">
      <c r="AS469" s="459"/>
      <c r="AT469" s="459"/>
    </row>
    <row r="470" spans="45:46" x14ac:dyDescent="0.25">
      <c r="AS470" s="459"/>
      <c r="AT470" s="459"/>
    </row>
    <row r="471" spans="45:46" x14ac:dyDescent="0.25">
      <c r="AS471" s="459"/>
      <c r="AT471" s="459"/>
    </row>
    <row r="472" spans="45:46" x14ac:dyDescent="0.25">
      <c r="AS472" s="459"/>
      <c r="AT472" s="459"/>
    </row>
    <row r="473" spans="45:46" x14ac:dyDescent="0.25">
      <c r="AS473" s="459"/>
      <c r="AT473" s="459"/>
    </row>
    <row r="474" spans="45:46" x14ac:dyDescent="0.25">
      <c r="AS474" s="459"/>
      <c r="AT474" s="459"/>
    </row>
    <row r="475" spans="45:46" x14ac:dyDescent="0.25">
      <c r="AS475" s="459"/>
      <c r="AT475" s="459"/>
    </row>
    <row r="476" spans="45:46" x14ac:dyDescent="0.25">
      <c r="AS476" s="459"/>
      <c r="AT476" s="459"/>
    </row>
    <row r="477" spans="45:46" x14ac:dyDescent="0.25">
      <c r="AS477" s="459"/>
      <c r="AT477" s="459"/>
    </row>
    <row r="478" spans="45:46" x14ac:dyDescent="0.25">
      <c r="AS478" s="459"/>
      <c r="AT478" s="459"/>
    </row>
    <row r="479" spans="45:46" x14ac:dyDescent="0.25">
      <c r="AS479" s="459"/>
      <c r="AT479" s="459"/>
    </row>
    <row r="480" spans="45:46" x14ac:dyDescent="0.25">
      <c r="AS480" s="459"/>
      <c r="AT480" s="459"/>
    </row>
    <row r="481" spans="45:46" x14ac:dyDescent="0.25">
      <c r="AS481" s="459"/>
      <c r="AT481" s="459"/>
    </row>
    <row r="482" spans="45:46" x14ac:dyDescent="0.25">
      <c r="AS482" s="459"/>
      <c r="AT482" s="459"/>
    </row>
    <row r="483" spans="45:46" x14ac:dyDescent="0.25">
      <c r="AS483" s="459"/>
      <c r="AT483" s="459"/>
    </row>
    <row r="484" spans="45:46" x14ac:dyDescent="0.25">
      <c r="AS484" s="459"/>
      <c r="AT484" s="459"/>
    </row>
    <row r="485" spans="45:46" x14ac:dyDescent="0.25">
      <c r="AS485" s="459"/>
      <c r="AT485" s="459"/>
    </row>
    <row r="486" spans="45:46" x14ac:dyDescent="0.25">
      <c r="AS486" s="459"/>
      <c r="AT486" s="459"/>
    </row>
    <row r="487" spans="45:46" x14ac:dyDescent="0.25">
      <c r="AS487" s="459"/>
      <c r="AT487" s="459"/>
    </row>
    <row r="488" spans="45:46" x14ac:dyDescent="0.25">
      <c r="AS488" s="459"/>
      <c r="AT488" s="459"/>
    </row>
    <row r="489" spans="45:46" x14ac:dyDescent="0.25">
      <c r="AS489" s="459"/>
      <c r="AT489" s="459"/>
    </row>
    <row r="490" spans="45:46" x14ac:dyDescent="0.25">
      <c r="AS490" s="459"/>
      <c r="AT490" s="459"/>
    </row>
    <row r="491" spans="45:46" x14ac:dyDescent="0.25">
      <c r="AS491" s="459"/>
      <c r="AT491" s="459"/>
    </row>
    <row r="492" spans="45:46" x14ac:dyDescent="0.25">
      <c r="AS492" s="459"/>
      <c r="AT492" s="459"/>
    </row>
    <row r="493" spans="45:46" x14ac:dyDescent="0.25">
      <c r="AS493" s="459"/>
      <c r="AT493" s="459"/>
    </row>
    <row r="494" spans="45:46" x14ac:dyDescent="0.25">
      <c r="AS494" s="459"/>
      <c r="AT494" s="459"/>
    </row>
    <row r="495" spans="45:46" x14ac:dyDescent="0.25">
      <c r="AS495" s="459"/>
      <c r="AT495" s="459"/>
    </row>
    <row r="496" spans="45:46" x14ac:dyDescent="0.25">
      <c r="AS496" s="459"/>
      <c r="AT496" s="459"/>
    </row>
    <row r="497" spans="45:46" x14ac:dyDescent="0.25">
      <c r="AS497" s="459"/>
      <c r="AT497" s="459"/>
    </row>
    <row r="498" spans="45:46" x14ac:dyDescent="0.25">
      <c r="AS498" s="459"/>
      <c r="AT498" s="459"/>
    </row>
    <row r="499" spans="45:46" x14ac:dyDescent="0.25">
      <c r="AS499" s="459"/>
      <c r="AT499" s="459"/>
    </row>
    <row r="500" spans="45:46" x14ac:dyDescent="0.25">
      <c r="AS500" s="459"/>
      <c r="AT500" s="459"/>
    </row>
    <row r="501" spans="45:46" x14ac:dyDescent="0.25">
      <c r="AS501" s="459"/>
      <c r="AT501" s="459"/>
    </row>
    <row r="502" spans="45:46" x14ac:dyDescent="0.25">
      <c r="AS502" s="459"/>
      <c r="AT502" s="459"/>
    </row>
    <row r="503" spans="45:46" x14ac:dyDescent="0.25">
      <c r="AS503" s="459"/>
      <c r="AT503" s="459"/>
    </row>
    <row r="504" spans="45:46" x14ac:dyDescent="0.25">
      <c r="AS504" s="459"/>
      <c r="AT504" s="459"/>
    </row>
    <row r="505" spans="45:46" x14ac:dyDescent="0.25">
      <c r="AS505" s="459"/>
      <c r="AT505" s="459"/>
    </row>
    <row r="506" spans="45:46" x14ac:dyDescent="0.25">
      <c r="AS506" s="459"/>
      <c r="AT506" s="459"/>
    </row>
    <row r="507" spans="45:46" x14ac:dyDescent="0.25">
      <c r="AS507" s="459"/>
      <c r="AT507" s="459"/>
    </row>
    <row r="508" spans="45:46" x14ac:dyDescent="0.25">
      <c r="AS508" s="459"/>
      <c r="AT508" s="459"/>
    </row>
    <row r="509" spans="45:46" x14ac:dyDescent="0.25">
      <c r="AS509" s="459"/>
      <c r="AT509" s="459"/>
    </row>
    <row r="510" spans="45:46" x14ac:dyDescent="0.25">
      <c r="AS510" s="459"/>
      <c r="AT510" s="459"/>
    </row>
    <row r="511" spans="45:46" x14ac:dyDescent="0.25">
      <c r="AS511" s="459"/>
      <c r="AT511" s="459"/>
    </row>
    <row r="512" spans="45:46" x14ac:dyDescent="0.25">
      <c r="AS512" s="459"/>
      <c r="AT512" s="459"/>
    </row>
    <row r="513" spans="45:46" x14ac:dyDescent="0.25">
      <c r="AS513" s="459"/>
      <c r="AT513" s="459"/>
    </row>
    <row r="514" spans="45:46" x14ac:dyDescent="0.25">
      <c r="AS514" s="459"/>
      <c r="AT514" s="459"/>
    </row>
    <row r="515" spans="45:46" x14ac:dyDescent="0.25">
      <c r="AS515" s="459"/>
      <c r="AT515" s="459"/>
    </row>
    <row r="516" spans="45:46" x14ac:dyDescent="0.25">
      <c r="AS516" s="459"/>
      <c r="AT516" s="459"/>
    </row>
    <row r="517" spans="45:46" x14ac:dyDescent="0.25">
      <c r="AS517" s="459"/>
      <c r="AT517" s="459"/>
    </row>
    <row r="518" spans="45:46" x14ac:dyDescent="0.25">
      <c r="AS518" s="459"/>
      <c r="AT518" s="459"/>
    </row>
    <row r="519" spans="45:46" x14ac:dyDescent="0.25">
      <c r="AS519" s="459"/>
      <c r="AT519" s="459"/>
    </row>
    <row r="520" spans="45:46" x14ac:dyDescent="0.25">
      <c r="AS520" s="459"/>
      <c r="AT520" s="459"/>
    </row>
    <row r="521" spans="45:46" x14ac:dyDescent="0.25">
      <c r="AS521" s="459"/>
      <c r="AT521" s="459"/>
    </row>
    <row r="522" spans="45:46" x14ac:dyDescent="0.25">
      <c r="AS522" s="459"/>
      <c r="AT522" s="459"/>
    </row>
    <row r="523" spans="45:46" x14ac:dyDescent="0.25">
      <c r="AS523" s="459"/>
      <c r="AT523" s="459"/>
    </row>
    <row r="524" spans="45:46" x14ac:dyDescent="0.25">
      <c r="AS524" s="459"/>
      <c r="AT524" s="459"/>
    </row>
    <row r="525" spans="45:46" x14ac:dyDescent="0.25">
      <c r="AS525" s="459"/>
      <c r="AT525" s="459"/>
    </row>
    <row r="526" spans="45:46" x14ac:dyDescent="0.25">
      <c r="AS526" s="459"/>
      <c r="AT526" s="459"/>
    </row>
    <row r="527" spans="45:46" x14ac:dyDescent="0.25">
      <c r="AS527" s="459"/>
      <c r="AT527" s="459"/>
    </row>
    <row r="528" spans="45:46" x14ac:dyDescent="0.25">
      <c r="AS528" s="459"/>
      <c r="AT528" s="459"/>
    </row>
    <row r="529" spans="45:46" x14ac:dyDescent="0.25">
      <c r="AS529" s="459"/>
      <c r="AT529" s="459"/>
    </row>
    <row r="530" spans="45:46" x14ac:dyDescent="0.25">
      <c r="AS530" s="459"/>
      <c r="AT530" s="459"/>
    </row>
    <row r="531" spans="45:46" x14ac:dyDescent="0.25">
      <c r="AS531" s="459"/>
      <c r="AT531" s="459"/>
    </row>
    <row r="532" spans="45:46" x14ac:dyDescent="0.25">
      <c r="AS532" s="459"/>
      <c r="AT532" s="459"/>
    </row>
    <row r="533" spans="45:46" x14ac:dyDescent="0.25">
      <c r="AS533" s="459"/>
      <c r="AT533" s="459"/>
    </row>
    <row r="534" spans="45:46" x14ac:dyDescent="0.25">
      <c r="AS534" s="459"/>
      <c r="AT534" s="459"/>
    </row>
    <row r="535" spans="45:46" x14ac:dyDescent="0.25">
      <c r="AS535" s="459"/>
      <c r="AT535" s="459"/>
    </row>
    <row r="536" spans="45:46" x14ac:dyDescent="0.25">
      <c r="AS536" s="459"/>
      <c r="AT536" s="459"/>
    </row>
    <row r="537" spans="45:46" x14ac:dyDescent="0.25">
      <c r="AS537" s="459"/>
      <c r="AT537" s="459"/>
    </row>
    <row r="538" spans="45:46" x14ac:dyDescent="0.25">
      <c r="AS538" s="459"/>
      <c r="AT538" s="459"/>
    </row>
    <row r="539" spans="45:46" x14ac:dyDescent="0.25">
      <c r="AS539" s="459"/>
      <c r="AT539" s="459"/>
    </row>
    <row r="540" spans="45:46" x14ac:dyDescent="0.25">
      <c r="AS540" s="459"/>
      <c r="AT540" s="459"/>
    </row>
    <row r="541" spans="45:46" x14ac:dyDescent="0.25">
      <c r="AS541" s="459"/>
      <c r="AT541" s="459"/>
    </row>
    <row r="542" spans="45:46" x14ac:dyDescent="0.25">
      <c r="AS542" s="459"/>
      <c r="AT542" s="459"/>
    </row>
    <row r="543" spans="45:46" x14ac:dyDescent="0.25">
      <c r="AS543" s="459"/>
      <c r="AT543" s="459"/>
    </row>
    <row r="544" spans="45:46" x14ac:dyDescent="0.25">
      <c r="AS544" s="459"/>
      <c r="AT544" s="459"/>
    </row>
    <row r="545" spans="45:46" x14ac:dyDescent="0.25">
      <c r="AS545" s="459"/>
      <c r="AT545" s="459"/>
    </row>
    <row r="546" spans="45:46" x14ac:dyDescent="0.25">
      <c r="AS546" s="459"/>
      <c r="AT546" s="459"/>
    </row>
    <row r="547" spans="45:46" x14ac:dyDescent="0.25">
      <c r="AS547" s="459"/>
      <c r="AT547" s="459"/>
    </row>
    <row r="548" spans="45:46" x14ac:dyDescent="0.25">
      <c r="AS548" s="459"/>
      <c r="AT548" s="459"/>
    </row>
    <row r="549" spans="45:46" x14ac:dyDescent="0.25">
      <c r="AS549" s="459"/>
      <c r="AT549" s="459"/>
    </row>
    <row r="550" spans="45:46" x14ac:dyDescent="0.25">
      <c r="AS550" s="459"/>
      <c r="AT550" s="459"/>
    </row>
    <row r="551" spans="45:46" x14ac:dyDescent="0.25">
      <c r="AS551" s="459"/>
      <c r="AT551" s="459"/>
    </row>
    <row r="552" spans="45:46" x14ac:dyDescent="0.25">
      <c r="AS552" s="459"/>
      <c r="AT552" s="459"/>
    </row>
    <row r="553" spans="45:46" x14ac:dyDescent="0.25">
      <c r="AS553" s="459"/>
      <c r="AT553" s="459"/>
    </row>
    <row r="554" spans="45:46" x14ac:dyDescent="0.25">
      <c r="AS554" s="459"/>
      <c r="AT554" s="459"/>
    </row>
    <row r="555" spans="45:46" x14ac:dyDescent="0.25">
      <c r="AS555" s="459"/>
      <c r="AT555" s="459"/>
    </row>
    <row r="556" spans="45:46" x14ac:dyDescent="0.25">
      <c r="AS556" s="459"/>
      <c r="AT556" s="459"/>
    </row>
    <row r="557" spans="45:46" x14ac:dyDescent="0.25">
      <c r="AS557" s="459"/>
      <c r="AT557" s="459"/>
    </row>
    <row r="558" spans="45:46" x14ac:dyDescent="0.25">
      <c r="AS558" s="459"/>
      <c r="AT558" s="459"/>
    </row>
    <row r="559" spans="45:46" x14ac:dyDescent="0.25">
      <c r="AS559" s="459"/>
      <c r="AT559" s="459"/>
    </row>
    <row r="560" spans="45:46" x14ac:dyDescent="0.25">
      <c r="AS560" s="459"/>
      <c r="AT560" s="459"/>
    </row>
    <row r="561" spans="45:46" x14ac:dyDescent="0.25">
      <c r="AS561" s="459"/>
      <c r="AT561" s="459"/>
    </row>
    <row r="562" spans="45:46" x14ac:dyDescent="0.25">
      <c r="AS562" s="459"/>
      <c r="AT562" s="459"/>
    </row>
    <row r="563" spans="45:46" x14ac:dyDescent="0.25">
      <c r="AS563" s="459"/>
      <c r="AT563" s="459"/>
    </row>
    <row r="564" spans="45:46" x14ac:dyDescent="0.25">
      <c r="AS564" s="459"/>
      <c r="AT564" s="459"/>
    </row>
    <row r="565" spans="45:46" x14ac:dyDescent="0.25">
      <c r="AS565" s="459"/>
      <c r="AT565" s="459"/>
    </row>
    <row r="566" spans="45:46" x14ac:dyDescent="0.25">
      <c r="AS566" s="459"/>
      <c r="AT566" s="459"/>
    </row>
    <row r="567" spans="45:46" x14ac:dyDescent="0.25">
      <c r="AS567" s="459"/>
      <c r="AT567" s="459"/>
    </row>
    <row r="568" spans="45:46" x14ac:dyDescent="0.25">
      <c r="AS568" s="459"/>
      <c r="AT568" s="459"/>
    </row>
    <row r="569" spans="45:46" x14ac:dyDescent="0.25">
      <c r="AS569" s="459"/>
      <c r="AT569" s="459"/>
    </row>
    <row r="570" spans="45:46" x14ac:dyDescent="0.25">
      <c r="AS570" s="459"/>
      <c r="AT570" s="459"/>
    </row>
    <row r="571" spans="45:46" x14ac:dyDescent="0.25">
      <c r="AS571" s="459"/>
      <c r="AT571" s="459"/>
    </row>
    <row r="572" spans="45:46" x14ac:dyDescent="0.25">
      <c r="AS572" s="459"/>
      <c r="AT572" s="459"/>
    </row>
    <row r="573" spans="45:46" x14ac:dyDescent="0.25">
      <c r="AS573" s="459"/>
      <c r="AT573" s="459"/>
    </row>
    <row r="574" spans="45:46" x14ac:dyDescent="0.25">
      <c r="AS574" s="459"/>
      <c r="AT574" s="459"/>
    </row>
    <row r="575" spans="45:46" x14ac:dyDescent="0.25">
      <c r="AS575" s="459"/>
      <c r="AT575" s="459"/>
    </row>
    <row r="576" spans="45:46" x14ac:dyDescent="0.25">
      <c r="AS576" s="459"/>
      <c r="AT576" s="459"/>
    </row>
    <row r="577" spans="45:46" x14ac:dyDescent="0.25">
      <c r="AS577" s="459"/>
      <c r="AT577" s="459"/>
    </row>
    <row r="578" spans="45:46" x14ac:dyDescent="0.25">
      <c r="AS578" s="459"/>
      <c r="AT578" s="459"/>
    </row>
    <row r="579" spans="45:46" x14ac:dyDescent="0.25">
      <c r="AS579" s="459"/>
      <c r="AT579" s="459"/>
    </row>
    <row r="580" spans="45:46" x14ac:dyDescent="0.25">
      <c r="AS580" s="459"/>
      <c r="AT580" s="459"/>
    </row>
    <row r="581" spans="45:46" x14ac:dyDescent="0.25">
      <c r="AS581" s="459"/>
      <c r="AT581" s="459"/>
    </row>
    <row r="582" spans="45:46" x14ac:dyDescent="0.25">
      <c r="AS582" s="459"/>
      <c r="AT582" s="459"/>
    </row>
    <row r="583" spans="45:46" x14ac:dyDescent="0.25">
      <c r="AS583" s="459"/>
      <c r="AT583" s="459"/>
    </row>
    <row r="584" spans="45:46" x14ac:dyDescent="0.25">
      <c r="AS584" s="459"/>
      <c r="AT584" s="459"/>
    </row>
    <row r="585" spans="45:46" x14ac:dyDescent="0.25">
      <c r="AS585" s="459"/>
      <c r="AT585" s="459"/>
    </row>
    <row r="586" spans="45:46" x14ac:dyDescent="0.25">
      <c r="AS586" s="459"/>
      <c r="AT586" s="459"/>
    </row>
    <row r="587" spans="45:46" x14ac:dyDescent="0.25">
      <c r="AS587" s="459"/>
      <c r="AT587" s="459"/>
    </row>
    <row r="588" spans="45:46" x14ac:dyDescent="0.25">
      <c r="AS588" s="459"/>
      <c r="AT588" s="459"/>
    </row>
    <row r="589" spans="45:46" x14ac:dyDescent="0.25">
      <c r="AS589" s="459"/>
      <c r="AT589" s="459"/>
    </row>
    <row r="590" spans="45:46" x14ac:dyDescent="0.25">
      <c r="AS590" s="459"/>
      <c r="AT590" s="459"/>
    </row>
    <row r="591" spans="45:46" x14ac:dyDescent="0.25">
      <c r="AS591" s="459"/>
      <c r="AT591" s="459"/>
    </row>
    <row r="592" spans="45:46" x14ac:dyDescent="0.25">
      <c r="AS592" s="459"/>
      <c r="AT592" s="459"/>
    </row>
    <row r="593" spans="45:46" x14ac:dyDescent="0.25">
      <c r="AS593" s="459"/>
      <c r="AT593" s="459"/>
    </row>
    <row r="594" spans="45:46" x14ac:dyDescent="0.25">
      <c r="AS594" s="459"/>
      <c r="AT594" s="459"/>
    </row>
    <row r="595" spans="45:46" x14ac:dyDescent="0.25">
      <c r="AS595" s="459"/>
      <c r="AT595" s="459"/>
    </row>
    <row r="596" spans="45:46" x14ac:dyDescent="0.25">
      <c r="AS596" s="459"/>
      <c r="AT596" s="459"/>
    </row>
    <row r="597" spans="45:46" x14ac:dyDescent="0.25">
      <c r="AS597" s="459"/>
      <c r="AT597" s="459"/>
    </row>
    <row r="598" spans="45:46" x14ac:dyDescent="0.25">
      <c r="AS598" s="459"/>
      <c r="AT598" s="459"/>
    </row>
    <row r="599" spans="45:46" x14ac:dyDescent="0.25">
      <c r="AS599" s="459"/>
      <c r="AT599" s="459"/>
    </row>
    <row r="600" spans="45:46" x14ac:dyDescent="0.25">
      <c r="AS600" s="459"/>
      <c r="AT600" s="459"/>
    </row>
    <row r="601" spans="45:46" x14ac:dyDescent="0.25">
      <c r="AS601" s="459"/>
      <c r="AT601" s="459"/>
    </row>
    <row r="602" spans="45:46" x14ac:dyDescent="0.25">
      <c r="AS602" s="459"/>
      <c r="AT602" s="459"/>
    </row>
    <row r="603" spans="45:46" x14ac:dyDescent="0.25">
      <c r="AS603" s="459"/>
      <c r="AT603" s="459"/>
    </row>
    <row r="604" spans="45:46" x14ac:dyDescent="0.25">
      <c r="AS604" s="459"/>
      <c r="AT604" s="459"/>
    </row>
    <row r="605" spans="45:46" x14ac:dyDescent="0.25">
      <c r="AS605" s="459"/>
      <c r="AT605" s="459"/>
    </row>
    <row r="606" spans="45:46" x14ac:dyDescent="0.25">
      <c r="AS606" s="459"/>
      <c r="AT606" s="459"/>
    </row>
    <row r="607" spans="45:46" x14ac:dyDescent="0.25">
      <c r="AS607" s="459"/>
      <c r="AT607" s="459"/>
    </row>
    <row r="608" spans="45:46" x14ac:dyDescent="0.25">
      <c r="AS608" s="459"/>
      <c r="AT608" s="459"/>
    </row>
    <row r="609" spans="45:46" x14ac:dyDescent="0.25">
      <c r="AS609" s="459"/>
      <c r="AT609" s="459"/>
    </row>
    <row r="610" spans="45:46" x14ac:dyDescent="0.25">
      <c r="AS610" s="459"/>
      <c r="AT610" s="459"/>
    </row>
    <row r="611" spans="45:46" x14ac:dyDescent="0.25">
      <c r="AS611" s="459"/>
      <c r="AT611" s="459"/>
    </row>
    <row r="612" spans="45:46" x14ac:dyDescent="0.25">
      <c r="AS612" s="459"/>
      <c r="AT612" s="459"/>
    </row>
    <row r="613" spans="45:46" x14ac:dyDescent="0.25">
      <c r="AS613" s="459"/>
      <c r="AT613" s="459"/>
    </row>
    <row r="614" spans="45:46" x14ac:dyDescent="0.25">
      <c r="AS614" s="459"/>
      <c r="AT614" s="459"/>
    </row>
    <row r="615" spans="45:46" x14ac:dyDescent="0.25">
      <c r="AS615" s="459"/>
      <c r="AT615" s="459"/>
    </row>
    <row r="616" spans="45:46" x14ac:dyDescent="0.25">
      <c r="AS616" s="459"/>
      <c r="AT616" s="459"/>
    </row>
    <row r="617" spans="45:46" x14ac:dyDescent="0.25">
      <c r="AS617" s="459"/>
      <c r="AT617" s="459"/>
    </row>
    <row r="618" spans="45:46" x14ac:dyDescent="0.25">
      <c r="AS618" s="459"/>
      <c r="AT618" s="459"/>
    </row>
    <row r="619" spans="45:46" x14ac:dyDescent="0.25">
      <c r="AS619" s="459"/>
      <c r="AT619" s="459"/>
    </row>
    <row r="620" spans="45:46" x14ac:dyDescent="0.25">
      <c r="AS620" s="459"/>
      <c r="AT620" s="459"/>
    </row>
    <row r="621" spans="45:46" x14ac:dyDescent="0.25">
      <c r="AS621" s="459"/>
      <c r="AT621" s="459"/>
    </row>
    <row r="622" spans="45:46" x14ac:dyDescent="0.25">
      <c r="AS622" s="459"/>
      <c r="AT622" s="459"/>
    </row>
    <row r="623" spans="45:46" x14ac:dyDescent="0.25">
      <c r="AS623" s="459"/>
      <c r="AT623" s="459"/>
    </row>
    <row r="624" spans="45:46" x14ac:dyDescent="0.25">
      <c r="AS624" s="459"/>
      <c r="AT624" s="459"/>
    </row>
    <row r="625" spans="45:46" x14ac:dyDescent="0.25">
      <c r="AS625" s="459"/>
      <c r="AT625" s="459"/>
    </row>
    <row r="626" spans="45:46" x14ac:dyDescent="0.25">
      <c r="AS626" s="459"/>
      <c r="AT626" s="459"/>
    </row>
    <row r="627" spans="45:46" x14ac:dyDescent="0.25">
      <c r="AS627" s="459"/>
      <c r="AT627" s="459"/>
    </row>
    <row r="628" spans="45:46" x14ac:dyDescent="0.25">
      <c r="AS628" s="459"/>
      <c r="AT628" s="459"/>
    </row>
    <row r="629" spans="45:46" x14ac:dyDescent="0.25">
      <c r="AS629" s="459"/>
      <c r="AT629" s="459"/>
    </row>
    <row r="630" spans="45:46" x14ac:dyDescent="0.25">
      <c r="AS630" s="459"/>
      <c r="AT630" s="459"/>
    </row>
    <row r="631" spans="45:46" x14ac:dyDescent="0.25">
      <c r="AS631" s="459"/>
      <c r="AT631" s="459"/>
    </row>
    <row r="632" spans="45:46" x14ac:dyDescent="0.25">
      <c r="AS632" s="459"/>
      <c r="AT632" s="459"/>
    </row>
    <row r="633" spans="45:46" x14ac:dyDescent="0.25">
      <c r="AS633" s="459"/>
      <c r="AT633" s="459"/>
    </row>
    <row r="634" spans="45:46" x14ac:dyDescent="0.25">
      <c r="AS634" s="459"/>
      <c r="AT634" s="459"/>
    </row>
    <row r="635" spans="45:46" x14ac:dyDescent="0.25">
      <c r="AS635" s="459"/>
      <c r="AT635" s="459"/>
    </row>
    <row r="636" spans="45:46" x14ac:dyDescent="0.25">
      <c r="AS636" s="459"/>
      <c r="AT636" s="459"/>
    </row>
    <row r="637" spans="45:46" x14ac:dyDescent="0.25">
      <c r="AS637" s="459"/>
      <c r="AT637" s="459"/>
    </row>
    <row r="638" spans="45:46" x14ac:dyDescent="0.25">
      <c r="AS638" s="459"/>
      <c r="AT638" s="459"/>
    </row>
    <row r="639" spans="45:46" x14ac:dyDescent="0.25">
      <c r="AS639" s="459"/>
      <c r="AT639" s="459"/>
    </row>
    <row r="640" spans="45:46" x14ac:dyDescent="0.25">
      <c r="AS640" s="459"/>
      <c r="AT640" s="459"/>
    </row>
    <row r="641" spans="45:46" x14ac:dyDescent="0.25">
      <c r="AS641" s="459"/>
      <c r="AT641" s="459"/>
    </row>
    <row r="642" spans="45:46" x14ac:dyDescent="0.25">
      <c r="AS642" s="459"/>
      <c r="AT642" s="459"/>
    </row>
    <row r="643" spans="45:46" x14ac:dyDescent="0.25">
      <c r="AS643" s="459"/>
      <c r="AT643" s="459"/>
    </row>
    <row r="644" spans="45:46" x14ac:dyDescent="0.25">
      <c r="AS644" s="459"/>
      <c r="AT644" s="459"/>
    </row>
    <row r="645" spans="45:46" x14ac:dyDescent="0.25">
      <c r="AS645" s="459"/>
      <c r="AT645" s="459"/>
    </row>
    <row r="646" spans="45:46" x14ac:dyDescent="0.25">
      <c r="AS646" s="459"/>
      <c r="AT646" s="459"/>
    </row>
    <row r="647" spans="45:46" x14ac:dyDescent="0.25">
      <c r="AS647" s="459"/>
      <c r="AT647" s="459"/>
    </row>
    <row r="648" spans="45:46" x14ac:dyDescent="0.25">
      <c r="AS648" s="459"/>
      <c r="AT648" s="459"/>
    </row>
    <row r="649" spans="45:46" x14ac:dyDescent="0.25">
      <c r="AS649" s="459"/>
      <c r="AT649" s="459"/>
    </row>
    <row r="650" spans="45:46" x14ac:dyDescent="0.25">
      <c r="AS650" s="459"/>
      <c r="AT650" s="459"/>
    </row>
    <row r="651" spans="45:46" x14ac:dyDescent="0.25">
      <c r="AS651" s="459"/>
      <c r="AT651" s="459"/>
    </row>
    <row r="652" spans="45:46" x14ac:dyDescent="0.25">
      <c r="AS652" s="459"/>
      <c r="AT652" s="459"/>
    </row>
    <row r="653" spans="45:46" x14ac:dyDescent="0.25">
      <c r="AS653" s="459"/>
      <c r="AT653" s="459"/>
    </row>
    <row r="654" spans="45:46" x14ac:dyDescent="0.25">
      <c r="AS654" s="459"/>
      <c r="AT654" s="459"/>
    </row>
    <row r="655" spans="45:46" x14ac:dyDescent="0.25">
      <c r="AS655" s="459"/>
      <c r="AT655" s="459"/>
    </row>
    <row r="656" spans="45:46" x14ac:dyDescent="0.25">
      <c r="AS656" s="459"/>
      <c r="AT656" s="459"/>
    </row>
    <row r="657" spans="45:46" x14ac:dyDescent="0.25">
      <c r="AS657" s="459"/>
      <c r="AT657" s="459"/>
    </row>
    <row r="658" spans="45:46" x14ac:dyDescent="0.25">
      <c r="AS658" s="459"/>
      <c r="AT658" s="459"/>
    </row>
    <row r="659" spans="45:46" x14ac:dyDescent="0.25">
      <c r="AS659" s="459"/>
      <c r="AT659" s="459"/>
    </row>
    <row r="660" spans="45:46" x14ac:dyDescent="0.25">
      <c r="AS660" s="459"/>
      <c r="AT660" s="459"/>
    </row>
    <row r="661" spans="45:46" x14ac:dyDescent="0.25">
      <c r="AS661" s="459"/>
      <c r="AT661" s="459"/>
    </row>
    <row r="662" spans="45:46" x14ac:dyDescent="0.25">
      <c r="AS662" s="459"/>
      <c r="AT662" s="459"/>
    </row>
    <row r="663" spans="45:46" x14ac:dyDescent="0.25">
      <c r="AS663" s="459"/>
      <c r="AT663" s="459"/>
    </row>
    <row r="664" spans="45:46" x14ac:dyDescent="0.25">
      <c r="AS664" s="459"/>
      <c r="AT664" s="459"/>
    </row>
    <row r="665" spans="45:46" x14ac:dyDescent="0.25">
      <c r="AS665" s="459"/>
      <c r="AT665" s="459"/>
    </row>
    <row r="666" spans="45:46" x14ac:dyDescent="0.25">
      <c r="AS666" s="459"/>
      <c r="AT666" s="459"/>
    </row>
    <row r="667" spans="45:46" x14ac:dyDescent="0.25">
      <c r="AS667" s="459"/>
      <c r="AT667" s="459"/>
    </row>
    <row r="668" spans="45:46" x14ac:dyDescent="0.25">
      <c r="AS668" s="459"/>
      <c r="AT668" s="459"/>
    </row>
    <row r="669" spans="45:46" x14ac:dyDescent="0.25">
      <c r="AS669" s="459"/>
      <c r="AT669" s="459"/>
    </row>
    <row r="670" spans="45:46" x14ac:dyDescent="0.25">
      <c r="AS670" s="459"/>
      <c r="AT670" s="459"/>
    </row>
    <row r="671" spans="45:46" x14ac:dyDescent="0.25">
      <c r="AS671" s="459"/>
      <c r="AT671" s="459"/>
    </row>
    <row r="672" spans="45:46" x14ac:dyDescent="0.25">
      <c r="AS672" s="459"/>
      <c r="AT672" s="459"/>
    </row>
    <row r="673" spans="45:46" x14ac:dyDescent="0.25">
      <c r="AS673" s="459"/>
      <c r="AT673" s="459"/>
    </row>
    <row r="674" spans="45:46" x14ac:dyDescent="0.25">
      <c r="AS674" s="459"/>
      <c r="AT674" s="459"/>
    </row>
    <row r="675" spans="45:46" x14ac:dyDescent="0.25">
      <c r="AS675" s="459"/>
      <c r="AT675" s="459"/>
    </row>
    <row r="676" spans="45:46" x14ac:dyDescent="0.25">
      <c r="AS676" s="459"/>
      <c r="AT676" s="459"/>
    </row>
    <row r="677" spans="45:46" x14ac:dyDescent="0.25">
      <c r="AS677" s="459"/>
      <c r="AT677" s="459"/>
    </row>
    <row r="678" spans="45:46" x14ac:dyDescent="0.25">
      <c r="AS678" s="459"/>
      <c r="AT678" s="459"/>
    </row>
    <row r="679" spans="45:46" x14ac:dyDescent="0.25">
      <c r="AS679" s="459"/>
      <c r="AT679" s="459"/>
    </row>
    <row r="680" spans="45:46" x14ac:dyDescent="0.25">
      <c r="AS680" s="459"/>
      <c r="AT680" s="459"/>
    </row>
    <row r="681" spans="45:46" x14ac:dyDescent="0.25">
      <c r="AS681" s="459"/>
      <c r="AT681" s="459"/>
    </row>
    <row r="682" spans="45:46" x14ac:dyDescent="0.25">
      <c r="AS682" s="459"/>
      <c r="AT682" s="459"/>
    </row>
    <row r="683" spans="45:46" x14ac:dyDescent="0.25">
      <c r="AS683" s="459"/>
      <c r="AT683" s="459"/>
    </row>
    <row r="684" spans="45:46" x14ac:dyDescent="0.25">
      <c r="AS684" s="459"/>
      <c r="AT684" s="459"/>
    </row>
    <row r="685" spans="45:46" x14ac:dyDescent="0.25">
      <c r="AS685" s="459"/>
      <c r="AT685" s="459"/>
    </row>
    <row r="686" spans="45:46" x14ac:dyDescent="0.25">
      <c r="AS686" s="459"/>
      <c r="AT686" s="459"/>
    </row>
    <row r="687" spans="45:46" x14ac:dyDescent="0.25">
      <c r="AS687" s="459"/>
      <c r="AT687" s="459"/>
    </row>
    <row r="688" spans="45:46" x14ac:dyDescent="0.25">
      <c r="AS688" s="459"/>
      <c r="AT688" s="459"/>
    </row>
    <row r="689" spans="45:46" x14ac:dyDescent="0.25">
      <c r="AS689" s="459"/>
      <c r="AT689" s="459"/>
    </row>
    <row r="690" spans="45:46" x14ac:dyDescent="0.25">
      <c r="AS690" s="459"/>
      <c r="AT690" s="459"/>
    </row>
    <row r="691" spans="45:46" x14ac:dyDescent="0.25">
      <c r="AS691" s="459"/>
      <c r="AT691" s="459"/>
    </row>
    <row r="692" spans="45:46" x14ac:dyDescent="0.25">
      <c r="AS692" s="459"/>
      <c r="AT692" s="459"/>
    </row>
    <row r="693" spans="45:46" x14ac:dyDescent="0.25">
      <c r="AS693" s="459"/>
      <c r="AT693" s="459"/>
    </row>
    <row r="694" spans="45:46" x14ac:dyDescent="0.25">
      <c r="AS694" s="459"/>
      <c r="AT694" s="459"/>
    </row>
    <row r="695" spans="45:46" x14ac:dyDescent="0.25">
      <c r="AS695" s="459"/>
      <c r="AT695" s="459"/>
    </row>
    <row r="696" spans="45:46" x14ac:dyDescent="0.25">
      <c r="AS696" s="459"/>
      <c r="AT696" s="459"/>
    </row>
    <row r="697" spans="45:46" x14ac:dyDescent="0.25">
      <c r="AS697" s="459"/>
      <c r="AT697" s="459"/>
    </row>
    <row r="698" spans="45:46" x14ac:dyDescent="0.25">
      <c r="AS698" s="459"/>
      <c r="AT698" s="459"/>
    </row>
    <row r="699" spans="45:46" x14ac:dyDescent="0.25">
      <c r="AS699" s="459"/>
      <c r="AT699" s="459"/>
    </row>
    <row r="700" spans="45:46" x14ac:dyDescent="0.25">
      <c r="AS700" s="459"/>
      <c r="AT700" s="459"/>
    </row>
    <row r="701" spans="45:46" x14ac:dyDescent="0.25">
      <c r="AS701" s="459"/>
      <c r="AT701" s="459"/>
    </row>
    <row r="702" spans="45:46" x14ac:dyDescent="0.25">
      <c r="AS702" s="459"/>
      <c r="AT702" s="459"/>
    </row>
    <row r="703" spans="45:46" x14ac:dyDescent="0.25">
      <c r="AS703" s="459"/>
      <c r="AT703" s="459"/>
    </row>
    <row r="704" spans="45:46" x14ac:dyDescent="0.25">
      <c r="AS704" s="459"/>
      <c r="AT704" s="459"/>
    </row>
    <row r="705" spans="45:46" x14ac:dyDescent="0.25">
      <c r="AS705" s="459"/>
      <c r="AT705" s="459"/>
    </row>
    <row r="706" spans="45:46" x14ac:dyDescent="0.25">
      <c r="AS706" s="459"/>
      <c r="AT706" s="459"/>
    </row>
    <row r="707" spans="45:46" x14ac:dyDescent="0.25">
      <c r="AS707" s="459"/>
      <c r="AT707" s="459"/>
    </row>
    <row r="708" spans="45:46" x14ac:dyDescent="0.25">
      <c r="AS708" s="459"/>
      <c r="AT708" s="459"/>
    </row>
    <row r="709" spans="45:46" x14ac:dyDescent="0.25">
      <c r="AS709" s="459"/>
      <c r="AT709" s="459"/>
    </row>
    <row r="710" spans="45:46" x14ac:dyDescent="0.25">
      <c r="AS710" s="459"/>
      <c r="AT710" s="459"/>
    </row>
    <row r="711" spans="45:46" x14ac:dyDescent="0.25">
      <c r="AS711" s="459"/>
      <c r="AT711" s="459"/>
    </row>
    <row r="712" spans="45:46" x14ac:dyDescent="0.25">
      <c r="AS712" s="459"/>
      <c r="AT712" s="459"/>
    </row>
    <row r="713" spans="45:46" x14ac:dyDescent="0.25">
      <c r="AS713" s="459"/>
      <c r="AT713" s="459"/>
    </row>
    <row r="714" spans="45:46" x14ac:dyDescent="0.25">
      <c r="AS714" s="459"/>
      <c r="AT714" s="459"/>
    </row>
    <row r="715" spans="45:46" x14ac:dyDescent="0.25">
      <c r="AS715" s="459"/>
      <c r="AT715" s="459"/>
    </row>
    <row r="716" spans="45:46" x14ac:dyDescent="0.25">
      <c r="AS716" s="459"/>
      <c r="AT716" s="459"/>
    </row>
    <row r="717" spans="45:46" x14ac:dyDescent="0.25">
      <c r="AS717" s="459"/>
      <c r="AT717" s="459"/>
    </row>
    <row r="718" spans="45:46" x14ac:dyDescent="0.25">
      <c r="AS718" s="459"/>
      <c r="AT718" s="459"/>
    </row>
    <row r="719" spans="45:46" x14ac:dyDescent="0.25">
      <c r="AS719" s="459"/>
      <c r="AT719" s="459"/>
    </row>
    <row r="720" spans="45:46" x14ac:dyDescent="0.25">
      <c r="AS720" s="459"/>
      <c r="AT720" s="459"/>
    </row>
    <row r="721" spans="45:46" x14ac:dyDescent="0.25">
      <c r="AS721" s="459"/>
      <c r="AT721" s="459"/>
    </row>
    <row r="722" spans="45:46" x14ac:dyDescent="0.25">
      <c r="AS722" s="459"/>
      <c r="AT722" s="459"/>
    </row>
    <row r="723" spans="45:46" x14ac:dyDescent="0.25">
      <c r="AS723" s="459"/>
      <c r="AT723" s="459"/>
    </row>
    <row r="724" spans="45:46" x14ac:dyDescent="0.25">
      <c r="AS724" s="459"/>
      <c r="AT724" s="459"/>
    </row>
    <row r="725" spans="45:46" x14ac:dyDescent="0.25">
      <c r="AS725" s="459"/>
      <c r="AT725" s="459"/>
    </row>
    <row r="726" spans="45:46" x14ac:dyDescent="0.25">
      <c r="AS726" s="459"/>
      <c r="AT726" s="459"/>
    </row>
    <row r="727" spans="45:46" x14ac:dyDescent="0.25">
      <c r="AS727" s="459"/>
      <c r="AT727" s="459"/>
    </row>
    <row r="728" spans="45:46" x14ac:dyDescent="0.25">
      <c r="AS728" s="459"/>
      <c r="AT728" s="459"/>
    </row>
    <row r="729" spans="45:46" x14ac:dyDescent="0.25">
      <c r="AS729" s="459"/>
      <c r="AT729" s="459"/>
    </row>
    <row r="730" spans="45:46" x14ac:dyDescent="0.25">
      <c r="AS730" s="459"/>
      <c r="AT730" s="459"/>
    </row>
    <row r="731" spans="45:46" x14ac:dyDescent="0.25">
      <c r="AS731" s="459"/>
      <c r="AT731" s="459"/>
    </row>
    <row r="732" spans="45:46" x14ac:dyDescent="0.25">
      <c r="AS732" s="459"/>
      <c r="AT732" s="459"/>
    </row>
    <row r="733" spans="45:46" x14ac:dyDescent="0.25">
      <c r="AS733" s="459"/>
      <c r="AT733" s="459"/>
    </row>
    <row r="734" spans="45:46" x14ac:dyDescent="0.25">
      <c r="AS734" s="459"/>
      <c r="AT734" s="459"/>
    </row>
    <row r="735" spans="45:46" x14ac:dyDescent="0.25">
      <c r="AS735" s="459"/>
      <c r="AT735" s="459"/>
    </row>
    <row r="736" spans="45:46" x14ac:dyDescent="0.25">
      <c r="AS736" s="459"/>
      <c r="AT736" s="459"/>
    </row>
    <row r="737" spans="45:46" x14ac:dyDescent="0.25">
      <c r="AS737" s="459"/>
      <c r="AT737" s="459"/>
    </row>
    <row r="738" spans="45:46" x14ac:dyDescent="0.25">
      <c r="AS738" s="459"/>
      <c r="AT738" s="459"/>
    </row>
    <row r="739" spans="45:46" x14ac:dyDescent="0.25">
      <c r="AS739" s="459"/>
      <c r="AT739" s="459"/>
    </row>
    <row r="740" spans="45:46" x14ac:dyDescent="0.25">
      <c r="AS740" s="459"/>
      <c r="AT740" s="459"/>
    </row>
    <row r="741" spans="45:46" x14ac:dyDescent="0.25">
      <c r="AS741" s="459"/>
      <c r="AT741" s="459"/>
    </row>
    <row r="742" spans="45:46" x14ac:dyDescent="0.25">
      <c r="AS742" s="459"/>
      <c r="AT742" s="459"/>
    </row>
    <row r="743" spans="45:46" x14ac:dyDescent="0.25">
      <c r="AS743" s="459"/>
      <c r="AT743" s="459"/>
    </row>
    <row r="744" spans="45:46" x14ac:dyDescent="0.25">
      <c r="AS744" s="459"/>
      <c r="AT744" s="459"/>
    </row>
    <row r="745" spans="45:46" x14ac:dyDescent="0.25">
      <c r="AS745" s="459"/>
      <c r="AT745" s="459"/>
    </row>
    <row r="746" spans="45:46" x14ac:dyDescent="0.25">
      <c r="AS746" s="459"/>
      <c r="AT746" s="459"/>
    </row>
    <row r="747" spans="45:46" x14ac:dyDescent="0.25">
      <c r="AS747" s="459"/>
      <c r="AT747" s="459"/>
    </row>
    <row r="748" spans="45:46" x14ac:dyDescent="0.25">
      <c r="AS748" s="459"/>
      <c r="AT748" s="459"/>
    </row>
  </sheetData>
  <mergeCells count="74">
    <mergeCell ref="A1:A5"/>
    <mergeCell ref="B1:B5"/>
    <mergeCell ref="C1:C5"/>
    <mergeCell ref="D1:D5"/>
    <mergeCell ref="F1:H1"/>
    <mergeCell ref="E4:BF4"/>
    <mergeCell ref="O1:Q1"/>
    <mergeCell ref="S1:U1"/>
    <mergeCell ref="W1:Z1"/>
    <mergeCell ref="AB1:AD1"/>
    <mergeCell ref="AF1:AH1"/>
    <mergeCell ref="AJ1:AM1"/>
    <mergeCell ref="J1:M1"/>
    <mergeCell ref="AO1:AQ1"/>
    <mergeCell ref="AS1:AU1"/>
    <mergeCell ref="AW1:AZ1"/>
    <mergeCell ref="BB1:BD1"/>
    <mergeCell ref="E2:BF2"/>
    <mergeCell ref="B20:B21"/>
    <mergeCell ref="C20:C21"/>
    <mergeCell ref="A6:A62"/>
    <mergeCell ref="B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B22:B23"/>
    <mergeCell ref="C22:C23"/>
    <mergeCell ref="B24:B25"/>
    <mergeCell ref="C24:C25"/>
    <mergeCell ref="B26:B27"/>
    <mergeCell ref="C26:C27"/>
    <mergeCell ref="B28:B29"/>
    <mergeCell ref="C28:C29"/>
    <mergeCell ref="B30:B31"/>
    <mergeCell ref="C30:C31"/>
    <mergeCell ref="B32:B33"/>
    <mergeCell ref="C32:C33"/>
    <mergeCell ref="B34:B35"/>
    <mergeCell ref="C34:C35"/>
    <mergeCell ref="B36:B37"/>
    <mergeCell ref="C36:C37"/>
    <mergeCell ref="B38:B39"/>
    <mergeCell ref="C38:C39"/>
    <mergeCell ref="B40:B41"/>
    <mergeCell ref="C40:C41"/>
    <mergeCell ref="B42:B43"/>
    <mergeCell ref="C42:C43"/>
    <mergeCell ref="B44:B45"/>
    <mergeCell ref="C44:C45"/>
    <mergeCell ref="B46:B47"/>
    <mergeCell ref="C46:C47"/>
    <mergeCell ref="B48:B49"/>
    <mergeCell ref="C48:C49"/>
    <mergeCell ref="B50:B51"/>
    <mergeCell ref="C50:C51"/>
    <mergeCell ref="B60:C62"/>
    <mergeCell ref="B58:B59"/>
    <mergeCell ref="C58:C59"/>
    <mergeCell ref="B52:B53"/>
    <mergeCell ref="C52:C53"/>
    <mergeCell ref="B54:B55"/>
    <mergeCell ref="C54:C55"/>
    <mergeCell ref="B56:B57"/>
    <mergeCell ref="C56:C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6"/>
  <sheetViews>
    <sheetView topLeftCell="A7" workbookViewId="0">
      <selection activeCell="C22" sqref="C22:C23"/>
    </sheetView>
  </sheetViews>
  <sheetFormatPr defaultRowHeight="15" x14ac:dyDescent="0.25"/>
  <cols>
    <col min="2" max="2" width="14.5703125" customWidth="1"/>
    <col min="3" max="3" width="37.85546875" customWidth="1"/>
    <col min="5" max="5" width="3.140625" customWidth="1"/>
    <col min="6" max="6" width="3.7109375" customWidth="1"/>
    <col min="7" max="7" width="3.28515625" customWidth="1"/>
    <col min="8" max="8" width="3" customWidth="1"/>
    <col min="9" max="10" width="3.140625" customWidth="1"/>
    <col min="11" max="11" width="3.42578125" customWidth="1"/>
    <col min="12" max="13" width="3" customWidth="1"/>
    <col min="14" max="14" width="3.42578125" customWidth="1"/>
    <col min="15" max="15" width="3.140625" customWidth="1"/>
    <col min="16" max="16" width="2.85546875" customWidth="1"/>
    <col min="17" max="17" width="3.140625" customWidth="1"/>
    <col min="18" max="18" width="2.85546875" customWidth="1"/>
    <col min="19" max="19" width="3.5703125" customWidth="1"/>
    <col min="20" max="20" width="3.140625" customWidth="1"/>
    <col min="21" max="21" width="3.5703125" customWidth="1"/>
    <col min="22" max="22" width="3.7109375" customWidth="1"/>
    <col min="23" max="23" width="3.28515625" customWidth="1"/>
    <col min="24" max="24" width="3.140625" customWidth="1"/>
    <col min="25" max="25" width="3.42578125" customWidth="1"/>
    <col min="26" max="27" width="3.28515625" customWidth="1"/>
    <col min="28" max="28" width="3.7109375" customWidth="1"/>
    <col min="29" max="29" width="3.28515625" customWidth="1"/>
    <col min="30" max="30" width="3" customWidth="1"/>
    <col min="31" max="31" width="3.42578125" customWidth="1"/>
    <col min="32" max="32" width="3.7109375" customWidth="1"/>
    <col min="33" max="34" width="2.85546875" customWidth="1"/>
    <col min="35" max="35" width="3.5703125" customWidth="1"/>
    <col min="36" max="36" width="3.140625" customWidth="1"/>
    <col min="37" max="37" width="3.42578125" customWidth="1"/>
    <col min="38" max="38" width="3.140625" customWidth="1"/>
    <col min="39" max="39" width="3.28515625" customWidth="1"/>
    <col min="40" max="40" width="2.85546875" customWidth="1"/>
    <col min="41" max="41" width="3.28515625" customWidth="1"/>
    <col min="42" max="42" width="3.140625" customWidth="1"/>
    <col min="43" max="43" width="4.140625" customWidth="1"/>
    <col min="44" max="44" width="3.5703125" customWidth="1"/>
    <col min="45" max="45" width="3.85546875" customWidth="1"/>
    <col min="46" max="46" width="3.28515625" customWidth="1"/>
    <col min="47" max="49" width="3.5703125" customWidth="1"/>
    <col min="50" max="50" width="3.28515625" customWidth="1"/>
    <col min="51" max="52" width="2.85546875" customWidth="1"/>
    <col min="53" max="53" width="3.7109375" customWidth="1"/>
    <col min="54" max="54" width="3" customWidth="1"/>
    <col min="55" max="55" width="3.140625" customWidth="1"/>
    <col min="56" max="56" width="2.7109375" customWidth="1"/>
    <col min="57" max="57" width="3.5703125" customWidth="1"/>
    <col min="58" max="58" width="9" customWidth="1"/>
  </cols>
  <sheetData>
    <row r="1" spans="1:58" ht="61.5" thickBot="1" x14ac:dyDescent="0.3">
      <c r="A1" s="942" t="s">
        <v>131</v>
      </c>
      <c r="B1" s="945" t="s">
        <v>132</v>
      </c>
      <c r="C1" s="945" t="s">
        <v>133</v>
      </c>
      <c r="D1" s="942" t="s">
        <v>134</v>
      </c>
      <c r="E1" s="172" t="s">
        <v>233</v>
      </c>
      <c r="F1" s="948" t="s">
        <v>136</v>
      </c>
      <c r="G1" s="948"/>
      <c r="H1" s="948"/>
      <c r="I1" s="174" t="s">
        <v>234</v>
      </c>
      <c r="J1" s="948" t="s">
        <v>138</v>
      </c>
      <c r="K1" s="948"/>
      <c r="L1" s="948"/>
      <c r="M1" s="948"/>
      <c r="N1" s="226" t="s">
        <v>235</v>
      </c>
      <c r="O1" s="948" t="s">
        <v>140</v>
      </c>
      <c r="P1" s="948"/>
      <c r="Q1" s="948"/>
      <c r="R1" s="227" t="s">
        <v>236</v>
      </c>
      <c r="S1" s="948" t="s">
        <v>142</v>
      </c>
      <c r="T1" s="948"/>
      <c r="U1" s="948"/>
      <c r="V1" s="16" t="s">
        <v>237</v>
      </c>
      <c r="W1" s="948" t="s">
        <v>144</v>
      </c>
      <c r="X1" s="948"/>
      <c r="Y1" s="948"/>
      <c r="Z1" s="948"/>
      <c r="AA1" s="173" t="s">
        <v>238</v>
      </c>
      <c r="AB1" s="948" t="s">
        <v>146</v>
      </c>
      <c r="AC1" s="948"/>
      <c r="AD1" s="948"/>
      <c r="AE1" s="173" t="s">
        <v>239</v>
      </c>
      <c r="AF1" s="948" t="s">
        <v>148</v>
      </c>
      <c r="AG1" s="948"/>
      <c r="AH1" s="948"/>
      <c r="AI1" s="173" t="s">
        <v>240</v>
      </c>
      <c r="AJ1" s="948" t="s">
        <v>150</v>
      </c>
      <c r="AK1" s="948"/>
      <c r="AL1" s="948"/>
      <c r="AM1" s="948"/>
      <c r="AN1" s="173" t="s">
        <v>241</v>
      </c>
      <c r="AO1" s="948" t="s">
        <v>152</v>
      </c>
      <c r="AP1" s="948"/>
      <c r="AQ1" s="948"/>
      <c r="AR1" s="228" t="s">
        <v>242</v>
      </c>
      <c r="AS1" s="948" t="s">
        <v>154</v>
      </c>
      <c r="AT1" s="948"/>
      <c r="AU1" s="948"/>
      <c r="AV1" s="178" t="s">
        <v>243</v>
      </c>
      <c r="AW1" s="932" t="s">
        <v>156</v>
      </c>
      <c r="AX1" s="932"/>
      <c r="AY1" s="932"/>
      <c r="AZ1" s="932"/>
      <c r="BA1" s="175" t="s">
        <v>244</v>
      </c>
      <c r="BB1" s="932" t="s">
        <v>158</v>
      </c>
      <c r="BC1" s="932"/>
      <c r="BD1" s="932"/>
      <c r="BE1" s="175" t="s">
        <v>245</v>
      </c>
      <c r="BF1" s="179"/>
    </row>
    <row r="2" spans="1:58" ht="15.75" thickBot="1" x14ac:dyDescent="0.3">
      <c r="A2" s="943"/>
      <c r="B2" s="946"/>
      <c r="C2" s="946"/>
      <c r="D2" s="943"/>
      <c r="E2" s="902" t="s">
        <v>161</v>
      </c>
      <c r="F2" s="903"/>
      <c r="G2" s="903"/>
      <c r="H2" s="903"/>
      <c r="I2" s="903"/>
      <c r="J2" s="903"/>
      <c r="K2" s="903"/>
      <c r="L2" s="903"/>
      <c r="M2" s="903"/>
      <c r="N2" s="903"/>
      <c r="O2" s="903"/>
      <c r="P2" s="903"/>
      <c r="Q2" s="903"/>
      <c r="R2" s="903"/>
      <c r="S2" s="903"/>
      <c r="T2" s="903"/>
      <c r="U2" s="903"/>
      <c r="V2" s="903"/>
      <c r="W2" s="903"/>
      <c r="X2" s="903"/>
      <c r="Y2" s="903"/>
      <c r="Z2" s="903"/>
      <c r="AA2" s="903"/>
      <c r="AB2" s="903"/>
      <c r="AC2" s="903"/>
      <c r="AD2" s="903"/>
      <c r="AE2" s="903"/>
      <c r="AF2" s="903"/>
      <c r="AG2" s="903"/>
      <c r="AH2" s="903"/>
      <c r="AI2" s="903"/>
      <c r="AJ2" s="903"/>
      <c r="AK2" s="903"/>
      <c r="AL2" s="903"/>
      <c r="AM2" s="903"/>
      <c r="AN2" s="903"/>
      <c r="AO2" s="903"/>
      <c r="AP2" s="903"/>
      <c r="AQ2" s="903"/>
      <c r="AR2" s="903"/>
      <c r="AS2" s="903"/>
      <c r="AT2" s="903"/>
      <c r="AU2" s="903"/>
      <c r="AV2" s="903"/>
      <c r="AW2" s="903"/>
      <c r="AX2" s="903"/>
      <c r="AY2" s="903"/>
      <c r="AZ2" s="903"/>
      <c r="BA2" s="903"/>
      <c r="BB2" s="903"/>
      <c r="BC2" s="903"/>
      <c r="BD2" s="903"/>
      <c r="BE2" s="903"/>
      <c r="BF2" s="904"/>
    </row>
    <row r="3" spans="1:58" ht="16.5" thickBot="1" x14ac:dyDescent="0.3">
      <c r="A3" s="943"/>
      <c r="B3" s="946"/>
      <c r="C3" s="946"/>
      <c r="D3" s="943"/>
      <c r="E3" s="172">
        <v>35</v>
      </c>
      <c r="F3" s="173">
        <f>E3+1</f>
        <v>36</v>
      </c>
      <c r="G3" s="174">
        <f t="shared" ref="G3:U3" si="0">F3+1</f>
        <v>37</v>
      </c>
      <c r="H3" s="174">
        <f t="shared" si="0"/>
        <v>38</v>
      </c>
      <c r="I3" s="174">
        <f t="shared" si="0"/>
        <v>39</v>
      </c>
      <c r="J3" s="174">
        <f t="shared" si="0"/>
        <v>40</v>
      </c>
      <c r="K3" s="174">
        <f t="shared" si="0"/>
        <v>41</v>
      </c>
      <c r="L3" s="174">
        <f t="shared" si="0"/>
        <v>42</v>
      </c>
      <c r="M3" s="174">
        <f t="shared" si="0"/>
        <v>43</v>
      </c>
      <c r="N3" s="174">
        <f t="shared" si="0"/>
        <v>44</v>
      </c>
      <c r="O3" s="174">
        <f t="shared" si="0"/>
        <v>45</v>
      </c>
      <c r="P3" s="174">
        <f t="shared" si="0"/>
        <v>46</v>
      </c>
      <c r="Q3" s="174">
        <f t="shared" si="0"/>
        <v>47</v>
      </c>
      <c r="R3" s="174">
        <f t="shared" si="0"/>
        <v>48</v>
      </c>
      <c r="S3" s="174">
        <f t="shared" si="0"/>
        <v>49</v>
      </c>
      <c r="T3" s="174">
        <f t="shared" si="0"/>
        <v>50</v>
      </c>
      <c r="U3" s="174">
        <f t="shared" si="0"/>
        <v>51</v>
      </c>
      <c r="V3" s="16">
        <f>U3+1</f>
        <v>52</v>
      </c>
      <c r="W3" s="175">
        <v>1</v>
      </c>
      <c r="X3" s="175">
        <f>W3+1</f>
        <v>2</v>
      </c>
      <c r="Y3" s="229">
        <f t="shared" ref="Y3:BC3" si="1">X3+1</f>
        <v>3</v>
      </c>
      <c r="Z3" s="229">
        <f t="shared" si="1"/>
        <v>4</v>
      </c>
      <c r="AA3" s="229">
        <f t="shared" si="1"/>
        <v>5</v>
      </c>
      <c r="AB3" s="229">
        <f t="shared" si="1"/>
        <v>6</v>
      </c>
      <c r="AC3" s="229">
        <f t="shared" si="1"/>
        <v>7</v>
      </c>
      <c r="AD3" s="229">
        <f t="shared" si="1"/>
        <v>8</v>
      </c>
      <c r="AE3" s="229">
        <f t="shared" si="1"/>
        <v>9</v>
      </c>
      <c r="AF3" s="229">
        <f t="shared" si="1"/>
        <v>10</v>
      </c>
      <c r="AG3" s="229">
        <f t="shared" si="1"/>
        <v>11</v>
      </c>
      <c r="AH3" s="229">
        <f t="shared" si="1"/>
        <v>12</v>
      </c>
      <c r="AI3" s="229">
        <f t="shared" si="1"/>
        <v>13</v>
      </c>
      <c r="AJ3" s="229">
        <f t="shared" si="1"/>
        <v>14</v>
      </c>
      <c r="AK3" s="229">
        <f t="shared" si="1"/>
        <v>15</v>
      </c>
      <c r="AL3" s="229">
        <f t="shared" si="1"/>
        <v>16</v>
      </c>
      <c r="AM3" s="230">
        <f t="shared" si="1"/>
        <v>17</v>
      </c>
      <c r="AN3" s="230">
        <f t="shared" si="1"/>
        <v>18</v>
      </c>
      <c r="AO3" s="230">
        <f t="shared" si="1"/>
        <v>19</v>
      </c>
      <c r="AP3" s="230">
        <f t="shared" si="1"/>
        <v>20</v>
      </c>
      <c r="AQ3" s="228">
        <f t="shared" si="1"/>
        <v>21</v>
      </c>
      <c r="AR3" s="228">
        <f t="shared" si="1"/>
        <v>22</v>
      </c>
      <c r="AS3" s="228">
        <f t="shared" si="1"/>
        <v>23</v>
      </c>
      <c r="AT3" s="228">
        <f t="shared" si="1"/>
        <v>24</v>
      </c>
      <c r="AU3" s="178">
        <f t="shared" si="1"/>
        <v>25</v>
      </c>
      <c r="AV3" s="178">
        <f t="shared" si="1"/>
        <v>26</v>
      </c>
      <c r="AW3" s="175">
        <f t="shared" si="1"/>
        <v>27</v>
      </c>
      <c r="AX3" s="175">
        <f t="shared" si="1"/>
        <v>28</v>
      </c>
      <c r="AY3" s="175">
        <f t="shared" si="1"/>
        <v>29</v>
      </c>
      <c r="AZ3" s="175">
        <f t="shared" si="1"/>
        <v>30</v>
      </c>
      <c r="BA3" s="175">
        <f t="shared" si="1"/>
        <v>31</v>
      </c>
      <c r="BB3" s="175">
        <f t="shared" si="1"/>
        <v>32</v>
      </c>
      <c r="BC3" s="175">
        <f t="shared" si="1"/>
        <v>33</v>
      </c>
      <c r="BD3" s="175">
        <v>34</v>
      </c>
      <c r="BE3" s="175">
        <v>35</v>
      </c>
      <c r="BF3" s="179"/>
    </row>
    <row r="4" spans="1:58" ht="15.75" thickBot="1" x14ac:dyDescent="0.3">
      <c r="A4" s="943"/>
      <c r="B4" s="946"/>
      <c r="C4" s="946"/>
      <c r="D4" s="943"/>
      <c r="E4" s="949" t="s">
        <v>162</v>
      </c>
      <c r="F4" s="950"/>
      <c r="G4" s="950"/>
      <c r="H4" s="950"/>
      <c r="I4" s="950"/>
      <c r="J4" s="950"/>
      <c r="K4" s="950"/>
      <c r="L4" s="950"/>
      <c r="M4" s="950"/>
      <c r="N4" s="950"/>
      <c r="O4" s="950"/>
      <c r="P4" s="950"/>
      <c r="Q4" s="950"/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  <c r="AH4" s="950"/>
      <c r="AI4" s="950"/>
      <c r="AJ4" s="950"/>
      <c r="AK4" s="950"/>
      <c r="AL4" s="950"/>
      <c r="AM4" s="950"/>
      <c r="AN4" s="950"/>
      <c r="AO4" s="950"/>
      <c r="AP4" s="950"/>
      <c r="AQ4" s="950"/>
      <c r="AR4" s="950"/>
      <c r="AS4" s="950"/>
      <c r="AT4" s="950"/>
      <c r="AU4" s="950"/>
      <c r="AV4" s="950"/>
      <c r="AW4" s="950"/>
      <c r="AX4" s="950"/>
      <c r="AY4" s="950"/>
      <c r="AZ4" s="950"/>
      <c r="BA4" s="950"/>
      <c r="BB4" s="950"/>
      <c r="BC4" s="950"/>
      <c r="BD4" s="950"/>
      <c r="BE4" s="950"/>
      <c r="BF4" s="951"/>
    </row>
    <row r="5" spans="1:58" ht="32.25" thickBot="1" x14ac:dyDescent="0.3">
      <c r="A5" s="944"/>
      <c r="B5" s="947"/>
      <c r="C5" s="947"/>
      <c r="D5" s="944"/>
      <c r="E5" s="172"/>
      <c r="F5" s="173">
        <v>1</v>
      </c>
      <c r="G5" s="174">
        <v>2</v>
      </c>
      <c r="H5" s="174">
        <v>3</v>
      </c>
      <c r="I5" s="174">
        <v>4</v>
      </c>
      <c r="J5" s="174">
        <v>5</v>
      </c>
      <c r="K5" s="174">
        <v>6</v>
      </c>
      <c r="L5" s="174">
        <v>7</v>
      </c>
      <c r="M5" s="174">
        <v>8</v>
      </c>
      <c r="N5" s="174">
        <v>9</v>
      </c>
      <c r="O5" s="174">
        <v>10</v>
      </c>
      <c r="P5" s="174">
        <v>11</v>
      </c>
      <c r="Q5" s="174">
        <v>12</v>
      </c>
      <c r="R5" s="174">
        <v>13</v>
      </c>
      <c r="S5" s="174">
        <v>14</v>
      </c>
      <c r="T5" s="174">
        <v>15</v>
      </c>
      <c r="U5" s="174">
        <v>16</v>
      </c>
      <c r="V5" s="16">
        <v>17</v>
      </c>
      <c r="W5" s="175">
        <v>18</v>
      </c>
      <c r="X5" s="175">
        <v>19</v>
      </c>
      <c r="Y5" s="229">
        <v>20</v>
      </c>
      <c r="Z5" s="229">
        <v>21</v>
      </c>
      <c r="AA5" s="229">
        <v>22</v>
      </c>
      <c r="AB5" s="229">
        <v>23</v>
      </c>
      <c r="AC5" s="229">
        <v>24</v>
      </c>
      <c r="AD5" s="229">
        <v>25</v>
      </c>
      <c r="AE5" s="229">
        <v>26</v>
      </c>
      <c r="AF5" s="229">
        <v>27</v>
      </c>
      <c r="AG5" s="229">
        <v>28</v>
      </c>
      <c r="AH5" s="229">
        <v>29</v>
      </c>
      <c r="AI5" s="229">
        <v>30</v>
      </c>
      <c r="AJ5" s="229">
        <v>31</v>
      </c>
      <c r="AK5" s="229">
        <v>32</v>
      </c>
      <c r="AL5" s="229">
        <v>33</v>
      </c>
      <c r="AM5" s="230">
        <v>34</v>
      </c>
      <c r="AN5" s="230">
        <v>35</v>
      </c>
      <c r="AO5" s="230">
        <v>36</v>
      </c>
      <c r="AP5" s="230">
        <v>37</v>
      </c>
      <c r="AQ5" s="228">
        <v>38</v>
      </c>
      <c r="AR5" s="228">
        <v>39</v>
      </c>
      <c r="AS5" s="228">
        <v>40</v>
      </c>
      <c r="AT5" s="228">
        <v>41</v>
      </c>
      <c r="AU5" s="178">
        <v>42</v>
      </c>
      <c r="AV5" s="178">
        <v>43</v>
      </c>
      <c r="AW5" s="175">
        <v>44</v>
      </c>
      <c r="AX5" s="175">
        <v>45</v>
      </c>
      <c r="AY5" s="175">
        <v>46</v>
      </c>
      <c r="AZ5" s="175">
        <v>47</v>
      </c>
      <c r="BA5" s="175">
        <v>48</v>
      </c>
      <c r="BB5" s="175">
        <v>49</v>
      </c>
      <c r="BC5" s="175">
        <v>50</v>
      </c>
      <c r="BD5" s="175">
        <v>51</v>
      </c>
      <c r="BE5" s="175">
        <v>52</v>
      </c>
      <c r="BF5" s="179" t="s">
        <v>213</v>
      </c>
    </row>
    <row r="6" spans="1:58" x14ac:dyDescent="0.25">
      <c r="A6" s="889" t="s">
        <v>246</v>
      </c>
      <c r="B6" s="935" t="s">
        <v>40</v>
      </c>
      <c r="C6" s="937" t="s">
        <v>41</v>
      </c>
      <c r="D6" s="28" t="s">
        <v>164</v>
      </c>
      <c r="E6" s="231"/>
      <c r="F6" s="232">
        <f>SUM(F8,F10)</f>
        <v>4</v>
      </c>
      <c r="G6" s="232">
        <f t="shared" ref="G6:U6" si="2">SUM(G8,G10)</f>
        <v>4</v>
      </c>
      <c r="H6" s="232">
        <f t="shared" si="2"/>
        <v>4</v>
      </c>
      <c r="I6" s="232">
        <f t="shared" si="2"/>
        <v>4</v>
      </c>
      <c r="J6" s="232">
        <f t="shared" si="2"/>
        <v>4</v>
      </c>
      <c r="K6" s="232">
        <f t="shared" si="2"/>
        <v>4</v>
      </c>
      <c r="L6" s="232">
        <f t="shared" si="2"/>
        <v>4</v>
      </c>
      <c r="M6" s="232">
        <f t="shared" si="2"/>
        <v>4</v>
      </c>
      <c r="N6" s="232">
        <f t="shared" si="2"/>
        <v>4</v>
      </c>
      <c r="O6" s="232">
        <f t="shared" si="2"/>
        <v>4</v>
      </c>
      <c r="P6" s="232">
        <f t="shared" si="2"/>
        <v>4</v>
      </c>
      <c r="Q6" s="232">
        <f t="shared" si="2"/>
        <v>4</v>
      </c>
      <c r="R6" s="232">
        <f t="shared" si="2"/>
        <v>4</v>
      </c>
      <c r="S6" s="232">
        <f t="shared" si="2"/>
        <v>4</v>
      </c>
      <c r="T6" s="232">
        <f t="shared" si="2"/>
        <v>4</v>
      </c>
      <c r="U6" s="232">
        <f t="shared" si="2"/>
        <v>4</v>
      </c>
      <c r="V6" s="232">
        <f>V10+SUM(V10)</f>
        <v>0</v>
      </c>
      <c r="W6" s="233">
        <f t="shared" ref="W6:AT11" si="3">W12+W8+W10+W14</f>
        <v>0</v>
      </c>
      <c r="X6" s="233">
        <f t="shared" si="3"/>
        <v>0</v>
      </c>
      <c r="Y6" s="234">
        <f t="shared" si="3"/>
        <v>0</v>
      </c>
      <c r="Z6" s="234">
        <f t="shared" si="3"/>
        <v>0</v>
      </c>
      <c r="AA6" s="234">
        <f t="shared" si="3"/>
        <v>0</v>
      </c>
      <c r="AB6" s="234">
        <f>AB12+AB8+AB10+AB14</f>
        <v>0</v>
      </c>
      <c r="AC6" s="234">
        <f t="shared" si="3"/>
        <v>0</v>
      </c>
      <c r="AD6" s="234">
        <f t="shared" si="3"/>
        <v>0</v>
      </c>
      <c r="AE6" s="234">
        <f t="shared" si="3"/>
        <v>0</v>
      </c>
      <c r="AF6" s="234">
        <f t="shared" si="3"/>
        <v>0</v>
      </c>
      <c r="AG6" s="234">
        <f t="shared" si="3"/>
        <v>0</v>
      </c>
      <c r="AH6" s="234">
        <f t="shared" si="3"/>
        <v>0</v>
      </c>
      <c r="AI6" s="234">
        <f t="shared" si="3"/>
        <v>0</v>
      </c>
      <c r="AJ6" s="234">
        <f t="shared" si="3"/>
        <v>0</v>
      </c>
      <c r="AK6" s="234">
        <f t="shared" si="3"/>
        <v>0</v>
      </c>
      <c r="AL6" s="234">
        <f t="shared" si="3"/>
        <v>0</v>
      </c>
      <c r="AM6" s="232">
        <f t="shared" si="3"/>
        <v>0</v>
      </c>
      <c r="AN6" s="232">
        <f t="shared" si="3"/>
        <v>0</v>
      </c>
      <c r="AO6" s="232">
        <f t="shared" si="3"/>
        <v>0</v>
      </c>
      <c r="AP6" s="232">
        <f t="shared" si="3"/>
        <v>0</v>
      </c>
      <c r="AQ6" s="233">
        <f t="shared" si="3"/>
        <v>0</v>
      </c>
      <c r="AR6" s="233">
        <f t="shared" si="3"/>
        <v>0</v>
      </c>
      <c r="AS6" s="233">
        <f t="shared" si="3"/>
        <v>0</v>
      </c>
      <c r="AT6" s="233">
        <f t="shared" si="3"/>
        <v>0</v>
      </c>
      <c r="AU6" s="232">
        <v>0</v>
      </c>
      <c r="AV6" s="232">
        <v>0</v>
      </c>
      <c r="AW6" s="232">
        <v>0</v>
      </c>
      <c r="AX6" s="232">
        <v>0</v>
      </c>
      <c r="AY6" s="232">
        <v>0</v>
      </c>
      <c r="AZ6" s="232">
        <v>0</v>
      </c>
      <c r="BA6" s="232">
        <v>0</v>
      </c>
      <c r="BB6" s="232">
        <v>0</v>
      </c>
      <c r="BC6" s="232">
        <v>0</v>
      </c>
      <c r="BD6" s="232">
        <v>0</v>
      </c>
      <c r="BE6" s="232">
        <v>0</v>
      </c>
      <c r="BF6" s="235">
        <f>SUM(E6:BE6)</f>
        <v>64</v>
      </c>
    </row>
    <row r="7" spans="1:58" ht="15.75" thickBot="1" x14ac:dyDescent="0.3">
      <c r="A7" s="890"/>
      <c r="B7" s="936"/>
      <c r="C7" s="938"/>
      <c r="D7" s="51" t="s">
        <v>165</v>
      </c>
      <c r="E7" s="236"/>
      <c r="F7" s="237">
        <f>F11+F9</f>
        <v>2</v>
      </c>
      <c r="G7" s="237">
        <f t="shared" ref="G7:V7" si="4">G11+G9</f>
        <v>2</v>
      </c>
      <c r="H7" s="237">
        <f t="shared" si="4"/>
        <v>2</v>
      </c>
      <c r="I7" s="237">
        <f t="shared" si="4"/>
        <v>2</v>
      </c>
      <c r="J7" s="237">
        <f t="shared" si="4"/>
        <v>2</v>
      </c>
      <c r="K7" s="237">
        <f t="shared" si="4"/>
        <v>2</v>
      </c>
      <c r="L7" s="237">
        <f t="shared" si="4"/>
        <v>2</v>
      </c>
      <c r="M7" s="237">
        <f t="shared" si="4"/>
        <v>2</v>
      </c>
      <c r="N7" s="237">
        <f t="shared" si="4"/>
        <v>2</v>
      </c>
      <c r="O7" s="237">
        <f t="shared" si="4"/>
        <v>2</v>
      </c>
      <c r="P7" s="237">
        <f t="shared" si="4"/>
        <v>2</v>
      </c>
      <c r="Q7" s="237">
        <f t="shared" si="4"/>
        <v>2</v>
      </c>
      <c r="R7" s="237">
        <f t="shared" si="4"/>
        <v>2</v>
      </c>
      <c r="S7" s="237">
        <f t="shared" si="4"/>
        <v>2</v>
      </c>
      <c r="T7" s="237">
        <f t="shared" si="4"/>
        <v>2</v>
      </c>
      <c r="U7" s="237">
        <f t="shared" si="4"/>
        <v>2</v>
      </c>
      <c r="V7" s="237">
        <f t="shared" si="4"/>
        <v>0</v>
      </c>
      <c r="W7" s="238">
        <f t="shared" si="3"/>
        <v>0</v>
      </c>
      <c r="X7" s="238">
        <f t="shared" si="3"/>
        <v>0</v>
      </c>
      <c r="Y7" s="239">
        <f t="shared" si="3"/>
        <v>0</v>
      </c>
      <c r="Z7" s="239">
        <f t="shared" si="3"/>
        <v>0</v>
      </c>
      <c r="AA7" s="239">
        <f t="shared" si="3"/>
        <v>0</v>
      </c>
      <c r="AB7" s="239">
        <f t="shared" si="3"/>
        <v>0</v>
      </c>
      <c r="AC7" s="239">
        <f t="shared" si="3"/>
        <v>0</v>
      </c>
      <c r="AD7" s="239">
        <f t="shared" si="3"/>
        <v>0</v>
      </c>
      <c r="AE7" s="239">
        <f t="shared" si="3"/>
        <v>0</v>
      </c>
      <c r="AF7" s="239">
        <f t="shared" si="3"/>
        <v>0</v>
      </c>
      <c r="AG7" s="239">
        <f t="shared" si="3"/>
        <v>0</v>
      </c>
      <c r="AH7" s="239">
        <f t="shared" si="3"/>
        <v>0</v>
      </c>
      <c r="AI7" s="239">
        <f t="shared" si="3"/>
        <v>0</v>
      </c>
      <c r="AJ7" s="239">
        <f t="shared" si="3"/>
        <v>0</v>
      </c>
      <c r="AK7" s="239">
        <f t="shared" si="3"/>
        <v>0</v>
      </c>
      <c r="AL7" s="239">
        <f t="shared" si="3"/>
        <v>0</v>
      </c>
      <c r="AM7" s="237">
        <f t="shared" si="3"/>
        <v>0</v>
      </c>
      <c r="AN7" s="237">
        <f t="shared" si="3"/>
        <v>0</v>
      </c>
      <c r="AO7" s="237">
        <f t="shared" si="3"/>
        <v>0</v>
      </c>
      <c r="AP7" s="237">
        <f t="shared" si="3"/>
        <v>0</v>
      </c>
      <c r="AQ7" s="238">
        <f t="shared" si="3"/>
        <v>0</v>
      </c>
      <c r="AR7" s="238">
        <f t="shared" si="3"/>
        <v>0</v>
      </c>
      <c r="AS7" s="238">
        <f t="shared" si="3"/>
        <v>0</v>
      </c>
      <c r="AT7" s="238">
        <f t="shared" si="3"/>
        <v>0</v>
      </c>
      <c r="AU7" s="237">
        <v>0</v>
      </c>
      <c r="AV7" s="237">
        <v>0</v>
      </c>
      <c r="AW7" s="237">
        <v>0</v>
      </c>
      <c r="AX7" s="237">
        <v>0</v>
      </c>
      <c r="AY7" s="237">
        <v>0</v>
      </c>
      <c r="AZ7" s="237">
        <v>0</v>
      </c>
      <c r="BA7" s="237">
        <v>0</v>
      </c>
      <c r="BB7" s="237">
        <v>0</v>
      </c>
      <c r="BC7" s="237">
        <v>0</v>
      </c>
      <c r="BD7" s="237">
        <v>0</v>
      </c>
      <c r="BE7" s="237">
        <v>0</v>
      </c>
      <c r="BF7" s="240">
        <f t="shared" ref="BF7:BF46" si="5">SUM(E7:BE7)</f>
        <v>32</v>
      </c>
    </row>
    <row r="8" spans="1:58" x14ac:dyDescent="0.25">
      <c r="A8" s="890"/>
      <c r="B8" s="924" t="s">
        <v>45</v>
      </c>
      <c r="C8" s="928" t="s">
        <v>29</v>
      </c>
      <c r="D8" s="184" t="s">
        <v>164</v>
      </c>
      <c r="E8" s="241"/>
      <c r="F8" s="242">
        <v>2</v>
      </c>
      <c r="G8" s="243">
        <v>2</v>
      </c>
      <c r="H8" s="243">
        <v>2</v>
      </c>
      <c r="I8" s="243">
        <v>2</v>
      </c>
      <c r="J8" s="243">
        <v>2</v>
      </c>
      <c r="K8" s="243">
        <v>2</v>
      </c>
      <c r="L8" s="243">
        <v>2</v>
      </c>
      <c r="M8" s="243">
        <v>2</v>
      </c>
      <c r="N8" s="243">
        <v>2</v>
      </c>
      <c r="O8" s="243">
        <v>2</v>
      </c>
      <c r="P8" s="243">
        <v>2</v>
      </c>
      <c r="Q8" s="243">
        <v>2</v>
      </c>
      <c r="R8" s="243">
        <v>2</v>
      </c>
      <c r="S8" s="243">
        <v>2</v>
      </c>
      <c r="T8" s="243">
        <v>2</v>
      </c>
      <c r="U8" s="243">
        <v>2</v>
      </c>
      <c r="V8" s="244">
        <v>0</v>
      </c>
      <c r="W8" s="245">
        <f t="shared" si="3"/>
        <v>0</v>
      </c>
      <c r="X8" s="245">
        <f t="shared" si="3"/>
        <v>0</v>
      </c>
      <c r="Y8" s="246">
        <f t="shared" si="3"/>
        <v>0</v>
      </c>
      <c r="Z8" s="246">
        <f t="shared" si="3"/>
        <v>0</v>
      </c>
      <c r="AA8" s="246">
        <f t="shared" si="3"/>
        <v>0</v>
      </c>
      <c r="AB8" s="246">
        <f t="shared" si="3"/>
        <v>0</v>
      </c>
      <c r="AC8" s="246">
        <f t="shared" si="3"/>
        <v>0</v>
      </c>
      <c r="AD8" s="246">
        <f t="shared" si="3"/>
        <v>0</v>
      </c>
      <c r="AE8" s="246">
        <f t="shared" si="3"/>
        <v>0</v>
      </c>
      <c r="AF8" s="246">
        <f t="shared" si="3"/>
        <v>0</v>
      </c>
      <c r="AG8" s="246">
        <f t="shared" si="3"/>
        <v>0</v>
      </c>
      <c r="AH8" s="246">
        <f t="shared" si="3"/>
        <v>0</v>
      </c>
      <c r="AI8" s="246">
        <f t="shared" si="3"/>
        <v>0</v>
      </c>
      <c r="AJ8" s="246">
        <f t="shared" si="3"/>
        <v>0</v>
      </c>
      <c r="AK8" s="246">
        <f t="shared" si="3"/>
        <v>0</v>
      </c>
      <c r="AL8" s="246">
        <f t="shared" si="3"/>
        <v>0</v>
      </c>
      <c r="AM8" s="247">
        <f t="shared" si="3"/>
        <v>0</v>
      </c>
      <c r="AN8" s="247">
        <f t="shared" si="3"/>
        <v>0</v>
      </c>
      <c r="AO8" s="247">
        <f t="shared" si="3"/>
        <v>0</v>
      </c>
      <c r="AP8" s="247">
        <f t="shared" si="3"/>
        <v>0</v>
      </c>
      <c r="AQ8" s="248">
        <f t="shared" si="3"/>
        <v>0</v>
      </c>
      <c r="AR8" s="248">
        <f t="shared" si="3"/>
        <v>0</v>
      </c>
      <c r="AS8" s="248">
        <f t="shared" si="3"/>
        <v>0</v>
      </c>
      <c r="AT8" s="248">
        <f t="shared" si="3"/>
        <v>0</v>
      </c>
      <c r="AU8" s="244">
        <v>0</v>
      </c>
      <c r="AV8" s="244">
        <v>0</v>
      </c>
      <c r="AW8" s="249">
        <v>0</v>
      </c>
      <c r="AX8" s="249">
        <v>0</v>
      </c>
      <c r="AY8" s="249">
        <v>0</v>
      </c>
      <c r="AZ8" s="249">
        <v>0</v>
      </c>
      <c r="BA8" s="249">
        <v>0</v>
      </c>
      <c r="BB8" s="249">
        <v>0</v>
      </c>
      <c r="BC8" s="249">
        <v>0</v>
      </c>
      <c r="BD8" s="249">
        <v>0</v>
      </c>
      <c r="BE8" s="249">
        <v>0</v>
      </c>
      <c r="BF8" s="249">
        <f t="shared" si="5"/>
        <v>32</v>
      </c>
    </row>
    <row r="9" spans="1:58" x14ac:dyDescent="0.25">
      <c r="A9" s="890"/>
      <c r="B9" s="929"/>
      <c r="C9" s="939"/>
      <c r="D9" s="192" t="s">
        <v>165</v>
      </c>
      <c r="E9" s="250"/>
      <c r="F9" s="251">
        <v>0</v>
      </c>
      <c r="G9" s="252">
        <v>0</v>
      </c>
      <c r="H9" s="252">
        <v>0</v>
      </c>
      <c r="I9" s="252">
        <v>0</v>
      </c>
      <c r="J9" s="252">
        <v>0</v>
      </c>
      <c r="K9" s="252">
        <v>0</v>
      </c>
      <c r="L9" s="252">
        <v>0</v>
      </c>
      <c r="M9" s="252">
        <v>0</v>
      </c>
      <c r="N9" s="252">
        <v>0</v>
      </c>
      <c r="O9" s="252">
        <v>0</v>
      </c>
      <c r="P9" s="252">
        <v>0</v>
      </c>
      <c r="Q9" s="252">
        <v>0</v>
      </c>
      <c r="R9" s="252">
        <v>0</v>
      </c>
      <c r="S9" s="252">
        <v>0</v>
      </c>
      <c r="T9" s="252">
        <v>0</v>
      </c>
      <c r="U9" s="252">
        <v>0</v>
      </c>
      <c r="V9" s="244">
        <v>0</v>
      </c>
      <c r="W9" s="253">
        <f t="shared" si="3"/>
        <v>0</v>
      </c>
      <c r="X9" s="253">
        <f t="shared" si="3"/>
        <v>0</v>
      </c>
      <c r="Y9" s="254">
        <f t="shared" si="3"/>
        <v>0</v>
      </c>
      <c r="Z9" s="254">
        <f t="shared" si="3"/>
        <v>0</v>
      </c>
      <c r="AA9" s="254">
        <f t="shared" si="3"/>
        <v>0</v>
      </c>
      <c r="AB9" s="254">
        <f t="shared" si="3"/>
        <v>0</v>
      </c>
      <c r="AC9" s="254">
        <f t="shared" si="3"/>
        <v>0</v>
      </c>
      <c r="AD9" s="254">
        <f t="shared" si="3"/>
        <v>0</v>
      </c>
      <c r="AE9" s="254">
        <f t="shared" si="3"/>
        <v>0</v>
      </c>
      <c r="AF9" s="254">
        <f t="shared" si="3"/>
        <v>0</v>
      </c>
      <c r="AG9" s="254">
        <f t="shared" si="3"/>
        <v>0</v>
      </c>
      <c r="AH9" s="254">
        <f t="shared" si="3"/>
        <v>0</v>
      </c>
      <c r="AI9" s="254">
        <f t="shared" si="3"/>
        <v>0</v>
      </c>
      <c r="AJ9" s="254">
        <f t="shared" si="3"/>
        <v>0</v>
      </c>
      <c r="AK9" s="254">
        <f t="shared" si="3"/>
        <v>0</v>
      </c>
      <c r="AL9" s="254">
        <f t="shared" si="3"/>
        <v>0</v>
      </c>
      <c r="AM9" s="255">
        <f t="shared" si="3"/>
        <v>0</v>
      </c>
      <c r="AN9" s="255">
        <f t="shared" si="3"/>
        <v>0</v>
      </c>
      <c r="AO9" s="255">
        <f t="shared" si="3"/>
        <v>0</v>
      </c>
      <c r="AP9" s="255">
        <f t="shared" si="3"/>
        <v>0</v>
      </c>
      <c r="AQ9" s="256">
        <f t="shared" si="3"/>
        <v>0</v>
      </c>
      <c r="AR9" s="256">
        <f t="shared" si="3"/>
        <v>0</v>
      </c>
      <c r="AS9" s="256">
        <f t="shared" si="3"/>
        <v>0</v>
      </c>
      <c r="AT9" s="256">
        <f t="shared" si="3"/>
        <v>0</v>
      </c>
      <c r="AU9" s="257">
        <v>0</v>
      </c>
      <c r="AV9" s="257">
        <v>0</v>
      </c>
      <c r="AW9" s="258">
        <v>0</v>
      </c>
      <c r="AX9" s="258">
        <v>0</v>
      </c>
      <c r="AY9" s="258">
        <v>0</v>
      </c>
      <c r="AZ9" s="258">
        <v>0</v>
      </c>
      <c r="BA9" s="258">
        <v>0</v>
      </c>
      <c r="BB9" s="258">
        <v>0</v>
      </c>
      <c r="BC9" s="258">
        <v>0</v>
      </c>
      <c r="BD9" s="258">
        <v>0</v>
      </c>
      <c r="BE9" s="258">
        <v>0</v>
      </c>
      <c r="BF9" s="258">
        <f t="shared" si="5"/>
        <v>0</v>
      </c>
    </row>
    <row r="10" spans="1:58" x14ac:dyDescent="0.25">
      <c r="A10" s="890"/>
      <c r="B10" s="940" t="s">
        <v>46</v>
      </c>
      <c r="C10" s="928" t="s">
        <v>31</v>
      </c>
      <c r="D10" s="192" t="s">
        <v>164</v>
      </c>
      <c r="E10" s="250"/>
      <c r="F10" s="251">
        <v>2</v>
      </c>
      <c r="G10" s="252">
        <v>2</v>
      </c>
      <c r="H10" s="252">
        <v>2</v>
      </c>
      <c r="I10" s="252">
        <v>2</v>
      </c>
      <c r="J10" s="252">
        <v>2</v>
      </c>
      <c r="K10" s="252">
        <v>2</v>
      </c>
      <c r="L10" s="252">
        <v>2</v>
      </c>
      <c r="M10" s="252">
        <v>2</v>
      </c>
      <c r="N10" s="252">
        <v>2</v>
      </c>
      <c r="O10" s="252">
        <v>2</v>
      </c>
      <c r="P10" s="252">
        <v>2</v>
      </c>
      <c r="Q10" s="252">
        <v>2</v>
      </c>
      <c r="R10" s="252">
        <v>2</v>
      </c>
      <c r="S10" s="252">
        <v>2</v>
      </c>
      <c r="T10" s="252">
        <v>2</v>
      </c>
      <c r="U10" s="252">
        <v>2</v>
      </c>
      <c r="V10" s="244">
        <v>0</v>
      </c>
      <c r="W10" s="253">
        <f t="shared" si="3"/>
        <v>0</v>
      </c>
      <c r="X10" s="253">
        <f t="shared" si="3"/>
        <v>0</v>
      </c>
      <c r="Y10" s="254">
        <f t="shared" si="3"/>
        <v>0</v>
      </c>
      <c r="Z10" s="254">
        <f t="shared" si="3"/>
        <v>0</v>
      </c>
      <c r="AA10" s="254">
        <f t="shared" si="3"/>
        <v>0</v>
      </c>
      <c r="AB10" s="254">
        <f t="shared" si="3"/>
        <v>0</v>
      </c>
      <c r="AC10" s="254">
        <f t="shared" si="3"/>
        <v>0</v>
      </c>
      <c r="AD10" s="254">
        <f t="shared" si="3"/>
        <v>0</v>
      </c>
      <c r="AE10" s="254">
        <f t="shared" si="3"/>
        <v>0</v>
      </c>
      <c r="AF10" s="254">
        <f t="shared" si="3"/>
        <v>0</v>
      </c>
      <c r="AG10" s="254">
        <f t="shared" si="3"/>
        <v>0</v>
      </c>
      <c r="AH10" s="254">
        <f t="shared" si="3"/>
        <v>0</v>
      </c>
      <c r="AI10" s="254">
        <f t="shared" si="3"/>
        <v>0</v>
      </c>
      <c r="AJ10" s="254">
        <f t="shared" si="3"/>
        <v>0</v>
      </c>
      <c r="AK10" s="254">
        <f t="shared" si="3"/>
        <v>0</v>
      </c>
      <c r="AL10" s="254">
        <f t="shared" si="3"/>
        <v>0</v>
      </c>
      <c r="AM10" s="255">
        <f t="shared" si="3"/>
        <v>0</v>
      </c>
      <c r="AN10" s="255">
        <f t="shared" si="3"/>
        <v>0</v>
      </c>
      <c r="AO10" s="255">
        <f t="shared" si="3"/>
        <v>0</v>
      </c>
      <c r="AP10" s="255">
        <f t="shared" si="3"/>
        <v>0</v>
      </c>
      <c r="AQ10" s="256">
        <f t="shared" si="3"/>
        <v>0</v>
      </c>
      <c r="AR10" s="256">
        <f t="shared" si="3"/>
        <v>0</v>
      </c>
      <c r="AS10" s="256">
        <f t="shared" si="3"/>
        <v>0</v>
      </c>
      <c r="AT10" s="256">
        <f t="shared" si="3"/>
        <v>0</v>
      </c>
      <c r="AU10" s="257">
        <v>0</v>
      </c>
      <c r="AV10" s="257">
        <v>0</v>
      </c>
      <c r="AW10" s="258">
        <v>0</v>
      </c>
      <c r="AX10" s="258">
        <v>0</v>
      </c>
      <c r="AY10" s="258">
        <v>0</v>
      </c>
      <c r="AZ10" s="258">
        <v>0</v>
      </c>
      <c r="BA10" s="258">
        <v>0</v>
      </c>
      <c r="BB10" s="258">
        <v>0</v>
      </c>
      <c r="BC10" s="258">
        <v>0</v>
      </c>
      <c r="BD10" s="258">
        <v>0</v>
      </c>
      <c r="BE10" s="258">
        <v>0</v>
      </c>
      <c r="BF10" s="258">
        <f t="shared" si="5"/>
        <v>32</v>
      </c>
    </row>
    <row r="11" spans="1:58" ht="15.75" thickBot="1" x14ac:dyDescent="0.3">
      <c r="A11" s="890"/>
      <c r="B11" s="929"/>
      <c r="C11" s="927"/>
      <c r="D11" s="198" t="s">
        <v>165</v>
      </c>
      <c r="E11" s="259"/>
      <c r="F11" s="260">
        <v>2</v>
      </c>
      <c r="G11" s="261">
        <v>2</v>
      </c>
      <c r="H11" s="260">
        <v>2</v>
      </c>
      <c r="I11" s="261">
        <v>2</v>
      </c>
      <c r="J11" s="260">
        <v>2</v>
      </c>
      <c r="K11" s="261">
        <v>2</v>
      </c>
      <c r="L11" s="260">
        <v>2</v>
      </c>
      <c r="M11" s="261">
        <v>2</v>
      </c>
      <c r="N11" s="260">
        <v>2</v>
      </c>
      <c r="O11" s="261">
        <v>2</v>
      </c>
      <c r="P11" s="260">
        <v>2</v>
      </c>
      <c r="Q11" s="261">
        <v>2</v>
      </c>
      <c r="R11" s="260">
        <v>2</v>
      </c>
      <c r="S11" s="261">
        <v>2</v>
      </c>
      <c r="T11" s="260">
        <v>2</v>
      </c>
      <c r="U11" s="261">
        <v>2</v>
      </c>
      <c r="V11" s="244">
        <v>0</v>
      </c>
      <c r="W11" s="262">
        <f t="shared" si="3"/>
        <v>0</v>
      </c>
      <c r="X11" s="262">
        <f t="shared" si="3"/>
        <v>0</v>
      </c>
      <c r="Y11" s="263">
        <f t="shared" si="3"/>
        <v>0</v>
      </c>
      <c r="Z11" s="263">
        <f t="shared" si="3"/>
        <v>0</v>
      </c>
      <c r="AA11" s="263">
        <f t="shared" si="3"/>
        <v>0</v>
      </c>
      <c r="AB11" s="263">
        <f t="shared" si="3"/>
        <v>0</v>
      </c>
      <c r="AC11" s="263">
        <f t="shared" si="3"/>
        <v>0</v>
      </c>
      <c r="AD11" s="263">
        <f t="shared" si="3"/>
        <v>0</v>
      </c>
      <c r="AE11" s="263">
        <f t="shared" si="3"/>
        <v>0</v>
      </c>
      <c r="AF11" s="263">
        <f t="shared" si="3"/>
        <v>0</v>
      </c>
      <c r="AG11" s="263">
        <f t="shared" si="3"/>
        <v>0</v>
      </c>
      <c r="AH11" s="263">
        <f t="shared" si="3"/>
        <v>0</v>
      </c>
      <c r="AI11" s="263">
        <f t="shared" si="3"/>
        <v>0</v>
      </c>
      <c r="AJ11" s="263">
        <f t="shared" si="3"/>
        <v>0</v>
      </c>
      <c r="AK11" s="263">
        <f t="shared" si="3"/>
        <v>0</v>
      </c>
      <c r="AL11" s="263">
        <f t="shared" si="3"/>
        <v>0</v>
      </c>
      <c r="AM11" s="264">
        <f t="shared" si="3"/>
        <v>0</v>
      </c>
      <c r="AN11" s="264">
        <f t="shared" si="3"/>
        <v>0</v>
      </c>
      <c r="AO11" s="264">
        <f t="shared" si="3"/>
        <v>0</v>
      </c>
      <c r="AP11" s="264">
        <f t="shared" si="3"/>
        <v>0</v>
      </c>
      <c r="AQ11" s="265">
        <f t="shared" si="3"/>
        <v>0</v>
      </c>
      <c r="AR11" s="265">
        <f t="shared" si="3"/>
        <v>0</v>
      </c>
      <c r="AS11" s="265">
        <f t="shared" si="3"/>
        <v>0</v>
      </c>
      <c r="AT11" s="265">
        <f t="shared" si="3"/>
        <v>0</v>
      </c>
      <c r="AU11" s="266">
        <v>0</v>
      </c>
      <c r="AV11" s="266">
        <v>0</v>
      </c>
      <c r="AW11" s="267">
        <v>0</v>
      </c>
      <c r="AX11" s="267">
        <v>0</v>
      </c>
      <c r="AY11" s="267">
        <v>0</v>
      </c>
      <c r="AZ11" s="267">
        <v>0</v>
      </c>
      <c r="BA11" s="267">
        <v>0</v>
      </c>
      <c r="BB11" s="267">
        <v>0</v>
      </c>
      <c r="BC11" s="267">
        <v>0</v>
      </c>
      <c r="BD11" s="267">
        <v>0</v>
      </c>
      <c r="BE11" s="267">
        <v>0</v>
      </c>
      <c r="BF11" s="267">
        <f t="shared" si="5"/>
        <v>32</v>
      </c>
    </row>
    <row r="12" spans="1:58" x14ac:dyDescent="0.25">
      <c r="A12" s="890"/>
      <c r="B12" s="777" t="s">
        <v>53</v>
      </c>
      <c r="C12" s="930" t="s">
        <v>54</v>
      </c>
      <c r="D12" s="28" t="s">
        <v>164</v>
      </c>
      <c r="E12" s="231"/>
      <c r="F12" s="232">
        <f>F18+F14+F16+F20</f>
        <v>13</v>
      </c>
      <c r="G12" s="232">
        <f t="shared" ref="G12:BF20" si="6">G18+G14+G16+G20</f>
        <v>13</v>
      </c>
      <c r="H12" s="232">
        <f t="shared" si="6"/>
        <v>13</v>
      </c>
      <c r="I12" s="232">
        <f t="shared" si="6"/>
        <v>13</v>
      </c>
      <c r="J12" s="232">
        <f t="shared" si="6"/>
        <v>13</v>
      </c>
      <c r="K12" s="232">
        <f t="shared" si="6"/>
        <v>13</v>
      </c>
      <c r="L12" s="232">
        <f t="shared" si="6"/>
        <v>13</v>
      </c>
      <c r="M12" s="232">
        <f t="shared" si="6"/>
        <v>13</v>
      </c>
      <c r="N12" s="232">
        <f t="shared" si="6"/>
        <v>13</v>
      </c>
      <c r="O12" s="232">
        <f t="shared" si="6"/>
        <v>13</v>
      </c>
      <c r="P12" s="232">
        <f t="shared" si="6"/>
        <v>13</v>
      </c>
      <c r="Q12" s="232">
        <f t="shared" si="6"/>
        <v>13</v>
      </c>
      <c r="R12" s="232">
        <f t="shared" si="6"/>
        <v>13</v>
      </c>
      <c r="S12" s="232">
        <f t="shared" si="6"/>
        <v>13</v>
      </c>
      <c r="T12" s="232">
        <f t="shared" si="6"/>
        <v>13</v>
      </c>
      <c r="U12" s="232">
        <f t="shared" si="6"/>
        <v>13</v>
      </c>
      <c r="V12" s="232">
        <f t="shared" si="6"/>
        <v>0</v>
      </c>
      <c r="W12" s="233">
        <f>W18+W14+W16+W20</f>
        <v>0</v>
      </c>
      <c r="X12" s="233">
        <f t="shared" si="6"/>
        <v>0</v>
      </c>
      <c r="Y12" s="234">
        <f t="shared" si="6"/>
        <v>0</v>
      </c>
      <c r="Z12" s="234">
        <f t="shared" si="6"/>
        <v>0</v>
      </c>
      <c r="AA12" s="234">
        <f t="shared" si="6"/>
        <v>0</v>
      </c>
      <c r="AB12" s="234">
        <f t="shared" si="6"/>
        <v>0</v>
      </c>
      <c r="AC12" s="234">
        <f t="shared" si="6"/>
        <v>0</v>
      </c>
      <c r="AD12" s="234">
        <f t="shared" si="6"/>
        <v>0</v>
      </c>
      <c r="AE12" s="234">
        <f t="shared" si="6"/>
        <v>0</v>
      </c>
      <c r="AF12" s="234">
        <f t="shared" si="6"/>
        <v>0</v>
      </c>
      <c r="AG12" s="234">
        <f t="shared" si="6"/>
        <v>0</v>
      </c>
      <c r="AH12" s="234">
        <f t="shared" si="6"/>
        <v>0</v>
      </c>
      <c r="AI12" s="234">
        <f t="shared" si="6"/>
        <v>0</v>
      </c>
      <c r="AJ12" s="234">
        <f t="shared" si="6"/>
        <v>0</v>
      </c>
      <c r="AK12" s="234">
        <f t="shared" si="6"/>
        <v>0</v>
      </c>
      <c r="AL12" s="234">
        <f t="shared" si="6"/>
        <v>0</v>
      </c>
      <c r="AM12" s="232">
        <f t="shared" si="6"/>
        <v>0</v>
      </c>
      <c r="AN12" s="232">
        <f t="shared" si="6"/>
        <v>0</v>
      </c>
      <c r="AO12" s="232">
        <f t="shared" si="6"/>
        <v>0</v>
      </c>
      <c r="AP12" s="232">
        <f t="shared" si="6"/>
        <v>0</v>
      </c>
      <c r="AQ12" s="233">
        <f t="shared" si="6"/>
        <v>0</v>
      </c>
      <c r="AR12" s="233">
        <f t="shared" si="6"/>
        <v>0</v>
      </c>
      <c r="AS12" s="233">
        <f t="shared" si="6"/>
        <v>0</v>
      </c>
      <c r="AT12" s="233">
        <f t="shared" si="6"/>
        <v>0</v>
      </c>
      <c r="AU12" s="232">
        <f t="shared" si="6"/>
        <v>0</v>
      </c>
      <c r="AV12" s="232">
        <f t="shared" si="6"/>
        <v>0</v>
      </c>
      <c r="AW12" s="233">
        <f t="shared" si="6"/>
        <v>0</v>
      </c>
      <c r="AX12" s="233">
        <f t="shared" si="6"/>
        <v>0</v>
      </c>
      <c r="AY12" s="233">
        <f t="shared" si="6"/>
        <v>0</v>
      </c>
      <c r="AZ12" s="233">
        <f t="shared" si="6"/>
        <v>0</v>
      </c>
      <c r="BA12" s="233">
        <f t="shared" si="6"/>
        <v>0</v>
      </c>
      <c r="BB12" s="233">
        <f t="shared" si="6"/>
        <v>0</v>
      </c>
      <c r="BC12" s="233">
        <f t="shared" si="6"/>
        <v>0</v>
      </c>
      <c r="BD12" s="233">
        <f t="shared" si="6"/>
        <v>0</v>
      </c>
      <c r="BE12" s="233">
        <f t="shared" si="6"/>
        <v>0</v>
      </c>
      <c r="BF12" s="268">
        <f t="shared" si="6"/>
        <v>208</v>
      </c>
    </row>
    <row r="13" spans="1:58" ht="15.75" thickBot="1" x14ac:dyDescent="0.3">
      <c r="A13" s="890"/>
      <c r="B13" s="778"/>
      <c r="C13" s="941"/>
      <c r="D13" s="51" t="s">
        <v>165</v>
      </c>
      <c r="E13" s="236"/>
      <c r="F13" s="237">
        <f>F19+F15+F17+F21</f>
        <v>7</v>
      </c>
      <c r="G13" s="237">
        <f t="shared" si="6"/>
        <v>6</v>
      </c>
      <c r="H13" s="237">
        <f t="shared" si="6"/>
        <v>7</v>
      </c>
      <c r="I13" s="237">
        <f t="shared" si="6"/>
        <v>6</v>
      </c>
      <c r="J13" s="237">
        <f t="shared" si="6"/>
        <v>7</v>
      </c>
      <c r="K13" s="237">
        <f t="shared" si="6"/>
        <v>6</v>
      </c>
      <c r="L13" s="237">
        <f t="shared" si="6"/>
        <v>7</v>
      </c>
      <c r="M13" s="237">
        <f t="shared" si="6"/>
        <v>6</v>
      </c>
      <c r="N13" s="237">
        <f t="shared" si="6"/>
        <v>7</v>
      </c>
      <c r="O13" s="237">
        <f t="shared" si="6"/>
        <v>6</v>
      </c>
      <c r="P13" s="237">
        <f t="shared" si="6"/>
        <v>7</v>
      </c>
      <c r="Q13" s="237">
        <f t="shared" si="6"/>
        <v>6</v>
      </c>
      <c r="R13" s="237">
        <f t="shared" si="6"/>
        <v>7</v>
      </c>
      <c r="S13" s="237">
        <f t="shared" si="6"/>
        <v>6</v>
      </c>
      <c r="T13" s="237">
        <f t="shared" si="6"/>
        <v>7</v>
      </c>
      <c r="U13" s="237">
        <f t="shared" si="6"/>
        <v>6</v>
      </c>
      <c r="V13" s="237">
        <f t="shared" si="6"/>
        <v>0</v>
      </c>
      <c r="W13" s="238">
        <f t="shared" si="6"/>
        <v>0</v>
      </c>
      <c r="X13" s="238">
        <f t="shared" si="6"/>
        <v>0</v>
      </c>
      <c r="Y13" s="239">
        <f t="shared" si="6"/>
        <v>0</v>
      </c>
      <c r="Z13" s="239">
        <f t="shared" si="6"/>
        <v>0</v>
      </c>
      <c r="AA13" s="239">
        <f t="shared" si="6"/>
        <v>0</v>
      </c>
      <c r="AB13" s="239">
        <f t="shared" si="6"/>
        <v>0</v>
      </c>
      <c r="AC13" s="239">
        <f t="shared" si="6"/>
        <v>0</v>
      </c>
      <c r="AD13" s="239">
        <f t="shared" si="6"/>
        <v>0</v>
      </c>
      <c r="AE13" s="239">
        <f t="shared" si="6"/>
        <v>0</v>
      </c>
      <c r="AF13" s="239">
        <f t="shared" si="6"/>
        <v>0</v>
      </c>
      <c r="AG13" s="239">
        <f t="shared" si="6"/>
        <v>0</v>
      </c>
      <c r="AH13" s="239">
        <f t="shared" si="6"/>
        <v>0</v>
      </c>
      <c r="AI13" s="239">
        <f t="shared" si="6"/>
        <v>0</v>
      </c>
      <c r="AJ13" s="239">
        <f t="shared" si="6"/>
        <v>0</v>
      </c>
      <c r="AK13" s="239">
        <f t="shared" si="6"/>
        <v>0</v>
      </c>
      <c r="AL13" s="239">
        <f t="shared" si="6"/>
        <v>0</v>
      </c>
      <c r="AM13" s="237">
        <f t="shared" si="6"/>
        <v>0</v>
      </c>
      <c r="AN13" s="237">
        <f t="shared" si="6"/>
        <v>0</v>
      </c>
      <c r="AO13" s="237">
        <f t="shared" si="6"/>
        <v>0</v>
      </c>
      <c r="AP13" s="237">
        <f t="shared" si="6"/>
        <v>0</v>
      </c>
      <c r="AQ13" s="238">
        <f t="shared" si="6"/>
        <v>0</v>
      </c>
      <c r="AR13" s="238">
        <f t="shared" si="6"/>
        <v>0</v>
      </c>
      <c r="AS13" s="238">
        <f t="shared" si="6"/>
        <v>0</v>
      </c>
      <c r="AT13" s="238">
        <f t="shared" si="6"/>
        <v>0</v>
      </c>
      <c r="AU13" s="237">
        <f t="shared" si="6"/>
        <v>0</v>
      </c>
      <c r="AV13" s="237">
        <f t="shared" si="6"/>
        <v>0</v>
      </c>
      <c r="AW13" s="238">
        <f t="shared" si="6"/>
        <v>0</v>
      </c>
      <c r="AX13" s="238">
        <f t="shared" si="6"/>
        <v>0</v>
      </c>
      <c r="AY13" s="238">
        <f t="shared" si="6"/>
        <v>0</v>
      </c>
      <c r="AZ13" s="238">
        <f t="shared" si="6"/>
        <v>0</v>
      </c>
      <c r="BA13" s="238">
        <f t="shared" si="6"/>
        <v>0</v>
      </c>
      <c r="BB13" s="238">
        <f t="shared" si="6"/>
        <v>0</v>
      </c>
      <c r="BC13" s="238">
        <f t="shared" si="6"/>
        <v>0</v>
      </c>
      <c r="BD13" s="238">
        <f t="shared" si="6"/>
        <v>0</v>
      </c>
      <c r="BE13" s="238">
        <f t="shared" si="6"/>
        <v>0</v>
      </c>
      <c r="BF13" s="269">
        <f t="shared" si="6"/>
        <v>104</v>
      </c>
    </row>
    <row r="14" spans="1:58" x14ac:dyDescent="0.25">
      <c r="A14" s="890"/>
      <c r="B14" s="923" t="s">
        <v>220</v>
      </c>
      <c r="C14" s="933" t="s">
        <v>60</v>
      </c>
      <c r="D14" s="184" t="s">
        <v>164</v>
      </c>
      <c r="E14" s="241"/>
      <c r="F14" s="270">
        <v>4</v>
      </c>
      <c r="G14" s="271">
        <v>4</v>
      </c>
      <c r="H14" s="271">
        <v>4</v>
      </c>
      <c r="I14" s="271">
        <v>4</v>
      </c>
      <c r="J14" s="271">
        <v>4</v>
      </c>
      <c r="K14" s="271">
        <v>4</v>
      </c>
      <c r="L14" s="271">
        <v>4</v>
      </c>
      <c r="M14" s="271">
        <v>4</v>
      </c>
      <c r="N14" s="271">
        <v>4</v>
      </c>
      <c r="O14" s="271">
        <v>4</v>
      </c>
      <c r="P14" s="271">
        <v>4</v>
      </c>
      <c r="Q14" s="271">
        <v>4</v>
      </c>
      <c r="R14" s="271">
        <v>4</v>
      </c>
      <c r="S14" s="271">
        <v>4</v>
      </c>
      <c r="T14" s="271">
        <v>4</v>
      </c>
      <c r="U14" s="271">
        <v>4</v>
      </c>
      <c r="V14" s="244">
        <v>0</v>
      </c>
      <c r="W14" s="245">
        <f t="shared" si="6"/>
        <v>0</v>
      </c>
      <c r="X14" s="245">
        <f t="shared" si="6"/>
        <v>0</v>
      </c>
      <c r="Y14" s="246">
        <f t="shared" si="6"/>
        <v>0</v>
      </c>
      <c r="Z14" s="246">
        <f t="shared" si="6"/>
        <v>0</v>
      </c>
      <c r="AA14" s="246">
        <f t="shared" si="6"/>
        <v>0</v>
      </c>
      <c r="AB14" s="246">
        <f t="shared" si="6"/>
        <v>0</v>
      </c>
      <c r="AC14" s="246">
        <f t="shared" si="6"/>
        <v>0</v>
      </c>
      <c r="AD14" s="246">
        <f t="shared" si="6"/>
        <v>0</v>
      </c>
      <c r="AE14" s="246">
        <f t="shared" si="6"/>
        <v>0</v>
      </c>
      <c r="AF14" s="246">
        <f t="shared" si="6"/>
        <v>0</v>
      </c>
      <c r="AG14" s="246">
        <f t="shared" si="6"/>
        <v>0</v>
      </c>
      <c r="AH14" s="246">
        <f t="shared" si="6"/>
        <v>0</v>
      </c>
      <c r="AI14" s="246">
        <f t="shared" si="6"/>
        <v>0</v>
      </c>
      <c r="AJ14" s="246">
        <f t="shared" si="6"/>
        <v>0</v>
      </c>
      <c r="AK14" s="246">
        <f t="shared" si="6"/>
        <v>0</v>
      </c>
      <c r="AL14" s="246">
        <f t="shared" si="6"/>
        <v>0</v>
      </c>
      <c r="AM14" s="247">
        <f t="shared" si="6"/>
        <v>0</v>
      </c>
      <c r="AN14" s="247">
        <f t="shared" si="6"/>
        <v>0</v>
      </c>
      <c r="AO14" s="247">
        <f t="shared" si="6"/>
        <v>0</v>
      </c>
      <c r="AP14" s="247">
        <f t="shared" si="6"/>
        <v>0</v>
      </c>
      <c r="AQ14" s="248">
        <f t="shared" si="6"/>
        <v>0</v>
      </c>
      <c r="AR14" s="248">
        <f t="shared" si="6"/>
        <v>0</v>
      </c>
      <c r="AS14" s="248">
        <f t="shared" si="6"/>
        <v>0</v>
      </c>
      <c r="AT14" s="248">
        <f t="shared" si="6"/>
        <v>0</v>
      </c>
      <c r="AU14" s="244">
        <v>0</v>
      </c>
      <c r="AV14" s="244">
        <v>0</v>
      </c>
      <c r="AW14" s="249">
        <v>0</v>
      </c>
      <c r="AX14" s="249">
        <v>0</v>
      </c>
      <c r="AY14" s="249">
        <v>0</v>
      </c>
      <c r="AZ14" s="249">
        <v>0</v>
      </c>
      <c r="BA14" s="249">
        <v>0</v>
      </c>
      <c r="BB14" s="249">
        <v>0</v>
      </c>
      <c r="BC14" s="249">
        <v>0</v>
      </c>
      <c r="BD14" s="249">
        <v>0</v>
      </c>
      <c r="BE14" s="249">
        <v>0</v>
      </c>
      <c r="BF14" s="249">
        <f>SUM(E14:BE14)</f>
        <v>64</v>
      </c>
    </row>
    <row r="15" spans="1:58" x14ac:dyDescent="0.25">
      <c r="A15" s="890"/>
      <c r="B15" s="924"/>
      <c r="C15" s="928"/>
      <c r="D15" s="192" t="s">
        <v>165</v>
      </c>
      <c r="E15" s="250"/>
      <c r="F15" s="272">
        <v>2</v>
      </c>
      <c r="G15" s="273">
        <v>2</v>
      </c>
      <c r="H15" s="273">
        <v>2</v>
      </c>
      <c r="I15" s="273">
        <v>2</v>
      </c>
      <c r="J15" s="273">
        <v>2</v>
      </c>
      <c r="K15" s="273">
        <v>2</v>
      </c>
      <c r="L15" s="273">
        <v>2</v>
      </c>
      <c r="M15" s="273">
        <v>2</v>
      </c>
      <c r="N15" s="273">
        <v>2</v>
      </c>
      <c r="O15" s="273">
        <v>2</v>
      </c>
      <c r="P15" s="273">
        <v>2</v>
      </c>
      <c r="Q15" s="273">
        <v>2</v>
      </c>
      <c r="R15" s="273">
        <v>2</v>
      </c>
      <c r="S15" s="273">
        <v>2</v>
      </c>
      <c r="T15" s="273">
        <v>2</v>
      </c>
      <c r="U15" s="273">
        <v>2</v>
      </c>
      <c r="V15" s="244">
        <v>0</v>
      </c>
      <c r="W15" s="253">
        <f t="shared" si="6"/>
        <v>0</v>
      </c>
      <c r="X15" s="253">
        <f t="shared" si="6"/>
        <v>0</v>
      </c>
      <c r="Y15" s="254">
        <f t="shared" si="6"/>
        <v>0</v>
      </c>
      <c r="Z15" s="254">
        <f t="shared" si="6"/>
        <v>0</v>
      </c>
      <c r="AA15" s="254">
        <f t="shared" si="6"/>
        <v>0</v>
      </c>
      <c r="AB15" s="254">
        <f t="shared" si="6"/>
        <v>0</v>
      </c>
      <c r="AC15" s="254">
        <f t="shared" si="6"/>
        <v>0</v>
      </c>
      <c r="AD15" s="254">
        <f t="shared" si="6"/>
        <v>0</v>
      </c>
      <c r="AE15" s="254">
        <f t="shared" si="6"/>
        <v>0</v>
      </c>
      <c r="AF15" s="254">
        <f t="shared" si="6"/>
        <v>0</v>
      </c>
      <c r="AG15" s="254">
        <f t="shared" si="6"/>
        <v>0</v>
      </c>
      <c r="AH15" s="254">
        <f t="shared" si="6"/>
        <v>0</v>
      </c>
      <c r="AI15" s="254">
        <f t="shared" si="6"/>
        <v>0</v>
      </c>
      <c r="AJ15" s="254">
        <f t="shared" si="6"/>
        <v>0</v>
      </c>
      <c r="AK15" s="254">
        <f t="shared" si="6"/>
        <v>0</v>
      </c>
      <c r="AL15" s="254">
        <f t="shared" si="6"/>
        <v>0</v>
      </c>
      <c r="AM15" s="255">
        <f t="shared" si="6"/>
        <v>0</v>
      </c>
      <c r="AN15" s="255">
        <f t="shared" si="6"/>
        <v>0</v>
      </c>
      <c r="AO15" s="255">
        <f t="shared" si="6"/>
        <v>0</v>
      </c>
      <c r="AP15" s="255">
        <f t="shared" si="6"/>
        <v>0</v>
      </c>
      <c r="AQ15" s="256">
        <f t="shared" si="6"/>
        <v>0</v>
      </c>
      <c r="AR15" s="256">
        <f t="shared" si="6"/>
        <v>0</v>
      </c>
      <c r="AS15" s="256">
        <f t="shared" si="6"/>
        <v>0</v>
      </c>
      <c r="AT15" s="256">
        <f t="shared" si="6"/>
        <v>0</v>
      </c>
      <c r="AU15" s="257">
        <v>0</v>
      </c>
      <c r="AV15" s="257">
        <v>0</v>
      </c>
      <c r="AW15" s="258">
        <v>0</v>
      </c>
      <c r="AX15" s="258">
        <v>0</v>
      </c>
      <c r="AY15" s="258">
        <v>0</v>
      </c>
      <c r="AZ15" s="258">
        <v>0</v>
      </c>
      <c r="BA15" s="258">
        <v>0</v>
      </c>
      <c r="BB15" s="258">
        <v>0</v>
      </c>
      <c r="BC15" s="258">
        <v>0</v>
      </c>
      <c r="BD15" s="258">
        <v>0</v>
      </c>
      <c r="BE15" s="258">
        <v>0</v>
      </c>
      <c r="BF15" s="258">
        <f>SUM(E15:BE15)</f>
        <v>32</v>
      </c>
    </row>
    <row r="16" spans="1:58" x14ac:dyDescent="0.25">
      <c r="A16" s="890"/>
      <c r="B16" s="929" t="s">
        <v>247</v>
      </c>
      <c r="C16" s="927" t="s">
        <v>61</v>
      </c>
      <c r="D16" s="192" t="s">
        <v>164</v>
      </c>
      <c r="E16" s="250"/>
      <c r="F16" s="272">
        <v>3</v>
      </c>
      <c r="G16" s="273">
        <v>3</v>
      </c>
      <c r="H16" s="273">
        <v>3</v>
      </c>
      <c r="I16" s="273">
        <v>3</v>
      </c>
      <c r="J16" s="273">
        <v>3</v>
      </c>
      <c r="K16" s="273">
        <v>3</v>
      </c>
      <c r="L16" s="273">
        <v>3</v>
      </c>
      <c r="M16" s="273">
        <v>3</v>
      </c>
      <c r="N16" s="273">
        <v>3</v>
      </c>
      <c r="O16" s="273">
        <v>3</v>
      </c>
      <c r="P16" s="273">
        <v>3</v>
      </c>
      <c r="Q16" s="273">
        <v>3</v>
      </c>
      <c r="R16" s="273">
        <v>3</v>
      </c>
      <c r="S16" s="273">
        <v>3</v>
      </c>
      <c r="T16" s="273">
        <v>3</v>
      </c>
      <c r="U16" s="273">
        <v>3</v>
      </c>
      <c r="V16" s="244">
        <v>0</v>
      </c>
      <c r="W16" s="253">
        <f t="shared" si="6"/>
        <v>0</v>
      </c>
      <c r="X16" s="253">
        <f t="shared" si="6"/>
        <v>0</v>
      </c>
      <c r="Y16" s="254">
        <f t="shared" si="6"/>
        <v>0</v>
      </c>
      <c r="Z16" s="254">
        <f t="shared" si="6"/>
        <v>0</v>
      </c>
      <c r="AA16" s="254">
        <f t="shared" si="6"/>
        <v>0</v>
      </c>
      <c r="AB16" s="254">
        <f t="shared" si="6"/>
        <v>0</v>
      </c>
      <c r="AC16" s="254">
        <f t="shared" si="6"/>
        <v>0</v>
      </c>
      <c r="AD16" s="254">
        <f t="shared" si="6"/>
        <v>0</v>
      </c>
      <c r="AE16" s="254">
        <f t="shared" si="6"/>
        <v>0</v>
      </c>
      <c r="AF16" s="254">
        <f t="shared" si="6"/>
        <v>0</v>
      </c>
      <c r="AG16" s="254">
        <f t="shared" si="6"/>
        <v>0</v>
      </c>
      <c r="AH16" s="254">
        <f t="shared" si="6"/>
        <v>0</v>
      </c>
      <c r="AI16" s="254">
        <f t="shared" si="6"/>
        <v>0</v>
      </c>
      <c r="AJ16" s="254">
        <f t="shared" si="6"/>
        <v>0</v>
      </c>
      <c r="AK16" s="254">
        <f t="shared" si="6"/>
        <v>0</v>
      </c>
      <c r="AL16" s="254">
        <f t="shared" si="6"/>
        <v>0</v>
      </c>
      <c r="AM16" s="255">
        <f t="shared" si="6"/>
        <v>0</v>
      </c>
      <c r="AN16" s="255">
        <f t="shared" si="6"/>
        <v>0</v>
      </c>
      <c r="AO16" s="255">
        <f t="shared" si="6"/>
        <v>0</v>
      </c>
      <c r="AP16" s="255">
        <f t="shared" si="6"/>
        <v>0</v>
      </c>
      <c r="AQ16" s="256">
        <f t="shared" si="6"/>
        <v>0</v>
      </c>
      <c r="AR16" s="256">
        <f t="shared" si="6"/>
        <v>0</v>
      </c>
      <c r="AS16" s="256">
        <f t="shared" si="6"/>
        <v>0</v>
      </c>
      <c r="AT16" s="256">
        <f t="shared" si="6"/>
        <v>0</v>
      </c>
      <c r="AU16" s="257">
        <v>0</v>
      </c>
      <c r="AV16" s="257">
        <v>0</v>
      </c>
      <c r="AW16" s="258">
        <v>0</v>
      </c>
      <c r="AX16" s="258">
        <v>0</v>
      </c>
      <c r="AY16" s="258">
        <v>0</v>
      </c>
      <c r="AZ16" s="258">
        <v>0</v>
      </c>
      <c r="BA16" s="258">
        <v>0</v>
      </c>
      <c r="BB16" s="258">
        <v>0</v>
      </c>
      <c r="BC16" s="258">
        <v>0</v>
      </c>
      <c r="BD16" s="258">
        <v>0</v>
      </c>
      <c r="BE16" s="258">
        <v>0</v>
      </c>
      <c r="BF16" s="258">
        <f>SUM(E16:BE16)</f>
        <v>48</v>
      </c>
    </row>
    <row r="17" spans="1:58" x14ac:dyDescent="0.25">
      <c r="A17" s="890"/>
      <c r="B17" s="924"/>
      <c r="C17" s="928"/>
      <c r="D17" s="192" t="s">
        <v>165</v>
      </c>
      <c r="E17" s="250"/>
      <c r="F17" s="272">
        <v>2</v>
      </c>
      <c r="G17" s="273">
        <v>1</v>
      </c>
      <c r="H17" s="273">
        <v>2</v>
      </c>
      <c r="I17" s="273">
        <v>1</v>
      </c>
      <c r="J17" s="273">
        <v>2</v>
      </c>
      <c r="K17" s="273">
        <v>1</v>
      </c>
      <c r="L17" s="273">
        <v>2</v>
      </c>
      <c r="M17" s="273">
        <v>1</v>
      </c>
      <c r="N17" s="273">
        <v>2</v>
      </c>
      <c r="O17" s="273">
        <v>1</v>
      </c>
      <c r="P17" s="273">
        <v>2</v>
      </c>
      <c r="Q17" s="273">
        <v>1</v>
      </c>
      <c r="R17" s="273">
        <v>2</v>
      </c>
      <c r="S17" s="273">
        <v>1</v>
      </c>
      <c r="T17" s="273">
        <v>2</v>
      </c>
      <c r="U17" s="273">
        <v>1</v>
      </c>
      <c r="V17" s="244">
        <v>0</v>
      </c>
      <c r="W17" s="253">
        <f t="shared" si="6"/>
        <v>0</v>
      </c>
      <c r="X17" s="253">
        <f t="shared" si="6"/>
        <v>0</v>
      </c>
      <c r="Y17" s="254">
        <f t="shared" si="6"/>
        <v>0</v>
      </c>
      <c r="Z17" s="254">
        <f t="shared" si="6"/>
        <v>0</v>
      </c>
      <c r="AA17" s="254">
        <f t="shared" si="6"/>
        <v>0</v>
      </c>
      <c r="AB17" s="254">
        <f t="shared" si="6"/>
        <v>0</v>
      </c>
      <c r="AC17" s="254">
        <f t="shared" si="6"/>
        <v>0</v>
      </c>
      <c r="AD17" s="254">
        <f t="shared" si="6"/>
        <v>0</v>
      </c>
      <c r="AE17" s="254">
        <f t="shared" si="6"/>
        <v>0</v>
      </c>
      <c r="AF17" s="254">
        <f t="shared" si="6"/>
        <v>0</v>
      </c>
      <c r="AG17" s="254">
        <f t="shared" si="6"/>
        <v>0</v>
      </c>
      <c r="AH17" s="254">
        <f t="shared" si="6"/>
        <v>0</v>
      </c>
      <c r="AI17" s="254">
        <f t="shared" si="6"/>
        <v>0</v>
      </c>
      <c r="AJ17" s="254">
        <f t="shared" si="6"/>
        <v>0</v>
      </c>
      <c r="AK17" s="254">
        <f t="shared" si="6"/>
        <v>0</v>
      </c>
      <c r="AL17" s="254">
        <f t="shared" si="6"/>
        <v>0</v>
      </c>
      <c r="AM17" s="255">
        <f t="shared" si="6"/>
        <v>0</v>
      </c>
      <c r="AN17" s="255">
        <f t="shared" si="6"/>
        <v>0</v>
      </c>
      <c r="AO17" s="255">
        <f t="shared" si="6"/>
        <v>0</v>
      </c>
      <c r="AP17" s="255">
        <f t="shared" si="6"/>
        <v>0</v>
      </c>
      <c r="AQ17" s="256">
        <f t="shared" si="6"/>
        <v>0</v>
      </c>
      <c r="AR17" s="256">
        <f t="shared" si="6"/>
        <v>0</v>
      </c>
      <c r="AS17" s="256">
        <f t="shared" si="6"/>
        <v>0</v>
      </c>
      <c r="AT17" s="256">
        <f t="shared" si="6"/>
        <v>0</v>
      </c>
      <c r="AU17" s="257">
        <v>0</v>
      </c>
      <c r="AV17" s="257">
        <v>0</v>
      </c>
      <c r="AW17" s="258">
        <v>0</v>
      </c>
      <c r="AX17" s="258">
        <v>0</v>
      </c>
      <c r="AY17" s="258">
        <v>0</v>
      </c>
      <c r="AZ17" s="258">
        <v>0</v>
      </c>
      <c r="BA17" s="258">
        <v>0</v>
      </c>
      <c r="BB17" s="258">
        <v>0</v>
      </c>
      <c r="BC17" s="258">
        <v>0</v>
      </c>
      <c r="BD17" s="258">
        <v>0</v>
      </c>
      <c r="BE17" s="258">
        <v>0</v>
      </c>
      <c r="BF17" s="258">
        <f>SUM(E17:BE17)</f>
        <v>24</v>
      </c>
    </row>
    <row r="18" spans="1:58" x14ac:dyDescent="0.25">
      <c r="A18" s="890"/>
      <c r="B18" s="929" t="s">
        <v>314</v>
      </c>
      <c r="C18" s="927" t="s">
        <v>313</v>
      </c>
      <c r="D18" s="192" t="s">
        <v>164</v>
      </c>
      <c r="E18" s="250"/>
      <c r="F18" s="272">
        <v>2</v>
      </c>
      <c r="G18" s="272">
        <v>2</v>
      </c>
      <c r="H18" s="272">
        <v>2</v>
      </c>
      <c r="I18" s="272">
        <v>2</v>
      </c>
      <c r="J18" s="272">
        <v>2</v>
      </c>
      <c r="K18" s="272">
        <v>2</v>
      </c>
      <c r="L18" s="272">
        <v>2</v>
      </c>
      <c r="M18" s="272">
        <v>2</v>
      </c>
      <c r="N18" s="272">
        <v>2</v>
      </c>
      <c r="O18" s="272">
        <v>2</v>
      </c>
      <c r="P18" s="272">
        <v>2</v>
      </c>
      <c r="Q18" s="272">
        <v>2</v>
      </c>
      <c r="R18" s="272">
        <v>2</v>
      </c>
      <c r="S18" s="272">
        <v>2</v>
      </c>
      <c r="T18" s="272">
        <v>2</v>
      </c>
      <c r="U18" s="272">
        <v>2</v>
      </c>
      <c r="V18" s="244">
        <v>0</v>
      </c>
      <c r="W18" s="253">
        <f t="shared" si="6"/>
        <v>0</v>
      </c>
      <c r="X18" s="253">
        <f t="shared" si="6"/>
        <v>0</v>
      </c>
      <c r="Y18" s="254">
        <f t="shared" si="6"/>
        <v>0</v>
      </c>
      <c r="Z18" s="254">
        <f t="shared" si="6"/>
        <v>0</v>
      </c>
      <c r="AA18" s="254">
        <f t="shared" si="6"/>
        <v>0</v>
      </c>
      <c r="AB18" s="254">
        <f t="shared" si="6"/>
        <v>0</v>
      </c>
      <c r="AC18" s="254">
        <f t="shared" si="6"/>
        <v>0</v>
      </c>
      <c r="AD18" s="254">
        <f t="shared" si="6"/>
        <v>0</v>
      </c>
      <c r="AE18" s="254">
        <f t="shared" si="6"/>
        <v>0</v>
      </c>
      <c r="AF18" s="254">
        <f t="shared" si="6"/>
        <v>0</v>
      </c>
      <c r="AG18" s="254">
        <f t="shared" si="6"/>
        <v>0</v>
      </c>
      <c r="AH18" s="254">
        <f t="shared" si="6"/>
        <v>0</v>
      </c>
      <c r="AI18" s="254">
        <f t="shared" si="6"/>
        <v>0</v>
      </c>
      <c r="AJ18" s="254">
        <f t="shared" si="6"/>
        <v>0</v>
      </c>
      <c r="AK18" s="254">
        <f t="shared" si="6"/>
        <v>0</v>
      </c>
      <c r="AL18" s="254">
        <f t="shared" si="6"/>
        <v>0</v>
      </c>
      <c r="AM18" s="255">
        <f t="shared" si="6"/>
        <v>0</v>
      </c>
      <c r="AN18" s="255">
        <f t="shared" si="6"/>
        <v>0</v>
      </c>
      <c r="AO18" s="255">
        <f t="shared" si="6"/>
        <v>0</v>
      </c>
      <c r="AP18" s="255">
        <f t="shared" si="6"/>
        <v>0</v>
      </c>
      <c r="AQ18" s="256">
        <f t="shared" si="6"/>
        <v>0</v>
      </c>
      <c r="AR18" s="256">
        <f t="shared" si="6"/>
        <v>0</v>
      </c>
      <c r="AS18" s="256">
        <f t="shared" si="6"/>
        <v>0</v>
      </c>
      <c r="AT18" s="256">
        <f t="shared" si="6"/>
        <v>0</v>
      </c>
      <c r="AU18" s="257">
        <v>0</v>
      </c>
      <c r="AV18" s="257">
        <v>0</v>
      </c>
      <c r="AW18" s="258">
        <v>0</v>
      </c>
      <c r="AX18" s="258">
        <v>0</v>
      </c>
      <c r="AY18" s="258">
        <v>0</v>
      </c>
      <c r="AZ18" s="258">
        <v>0</v>
      </c>
      <c r="BA18" s="258">
        <v>0</v>
      </c>
      <c r="BB18" s="258">
        <v>0</v>
      </c>
      <c r="BC18" s="258">
        <v>0</v>
      </c>
      <c r="BD18" s="258">
        <v>0</v>
      </c>
      <c r="BE18" s="258">
        <v>0</v>
      </c>
      <c r="BF18" s="258">
        <f t="shared" si="5"/>
        <v>32</v>
      </c>
    </row>
    <row r="19" spans="1:58" x14ac:dyDescent="0.25">
      <c r="A19" s="890"/>
      <c r="B19" s="924"/>
      <c r="C19" s="928"/>
      <c r="D19" s="192" t="s">
        <v>165</v>
      </c>
      <c r="E19" s="250"/>
      <c r="F19" s="272">
        <v>1</v>
      </c>
      <c r="G19" s="272">
        <v>1</v>
      </c>
      <c r="H19" s="272">
        <v>1</v>
      </c>
      <c r="I19" s="272">
        <v>1</v>
      </c>
      <c r="J19" s="272">
        <v>1</v>
      </c>
      <c r="K19" s="272">
        <v>1</v>
      </c>
      <c r="L19" s="272">
        <v>1</v>
      </c>
      <c r="M19" s="272">
        <v>1</v>
      </c>
      <c r="N19" s="272">
        <v>1</v>
      </c>
      <c r="O19" s="272">
        <v>1</v>
      </c>
      <c r="P19" s="272">
        <v>1</v>
      </c>
      <c r="Q19" s="272">
        <v>1</v>
      </c>
      <c r="R19" s="272">
        <v>1</v>
      </c>
      <c r="S19" s="272">
        <v>1</v>
      </c>
      <c r="T19" s="272">
        <v>1</v>
      </c>
      <c r="U19" s="272">
        <v>1</v>
      </c>
      <c r="V19" s="244">
        <v>0</v>
      </c>
      <c r="W19" s="253">
        <f t="shared" si="6"/>
        <v>0</v>
      </c>
      <c r="X19" s="253">
        <f t="shared" si="6"/>
        <v>0</v>
      </c>
      <c r="Y19" s="254">
        <f t="shared" si="6"/>
        <v>0</v>
      </c>
      <c r="Z19" s="254">
        <f t="shared" si="6"/>
        <v>0</v>
      </c>
      <c r="AA19" s="254">
        <f t="shared" si="6"/>
        <v>0</v>
      </c>
      <c r="AB19" s="254">
        <f t="shared" si="6"/>
        <v>0</v>
      </c>
      <c r="AC19" s="254">
        <f t="shared" si="6"/>
        <v>0</v>
      </c>
      <c r="AD19" s="254">
        <f t="shared" si="6"/>
        <v>0</v>
      </c>
      <c r="AE19" s="254">
        <f t="shared" si="6"/>
        <v>0</v>
      </c>
      <c r="AF19" s="254">
        <f t="shared" si="6"/>
        <v>0</v>
      </c>
      <c r="AG19" s="254">
        <f t="shared" si="6"/>
        <v>0</v>
      </c>
      <c r="AH19" s="254">
        <f t="shared" si="6"/>
        <v>0</v>
      </c>
      <c r="AI19" s="254">
        <f t="shared" si="6"/>
        <v>0</v>
      </c>
      <c r="AJ19" s="254">
        <f t="shared" si="6"/>
        <v>0</v>
      </c>
      <c r="AK19" s="254">
        <f t="shared" si="6"/>
        <v>0</v>
      </c>
      <c r="AL19" s="254">
        <f t="shared" si="6"/>
        <v>0</v>
      </c>
      <c r="AM19" s="255">
        <f t="shared" si="6"/>
        <v>0</v>
      </c>
      <c r="AN19" s="255">
        <f t="shared" si="6"/>
        <v>0</v>
      </c>
      <c r="AO19" s="255">
        <f t="shared" si="6"/>
        <v>0</v>
      </c>
      <c r="AP19" s="255">
        <f t="shared" si="6"/>
        <v>0</v>
      </c>
      <c r="AQ19" s="256">
        <f t="shared" si="6"/>
        <v>0</v>
      </c>
      <c r="AR19" s="256">
        <f t="shared" si="6"/>
        <v>0</v>
      </c>
      <c r="AS19" s="256">
        <f t="shared" si="6"/>
        <v>0</v>
      </c>
      <c r="AT19" s="256">
        <f t="shared" si="6"/>
        <v>0</v>
      </c>
      <c r="AU19" s="257">
        <v>0</v>
      </c>
      <c r="AV19" s="257">
        <v>0</v>
      </c>
      <c r="AW19" s="258">
        <v>0</v>
      </c>
      <c r="AX19" s="258">
        <v>0</v>
      </c>
      <c r="AY19" s="258">
        <v>0</v>
      </c>
      <c r="AZ19" s="258">
        <v>0</v>
      </c>
      <c r="BA19" s="258">
        <v>0</v>
      </c>
      <c r="BB19" s="258">
        <v>0</v>
      </c>
      <c r="BC19" s="258">
        <v>0</v>
      </c>
      <c r="BD19" s="258">
        <v>0</v>
      </c>
      <c r="BE19" s="258">
        <v>0</v>
      </c>
      <c r="BF19" s="258">
        <f t="shared" si="5"/>
        <v>16</v>
      </c>
    </row>
    <row r="20" spans="1:58" x14ac:dyDescent="0.25">
      <c r="A20" s="890"/>
      <c r="B20" s="929" t="s">
        <v>315</v>
      </c>
      <c r="C20" s="927" t="s">
        <v>301</v>
      </c>
      <c r="D20" s="192" t="s">
        <v>164</v>
      </c>
      <c r="E20" s="250"/>
      <c r="F20" s="272">
        <v>4</v>
      </c>
      <c r="G20" s="273">
        <v>4</v>
      </c>
      <c r="H20" s="273">
        <v>4</v>
      </c>
      <c r="I20" s="273">
        <v>4</v>
      </c>
      <c r="J20" s="273">
        <v>4</v>
      </c>
      <c r="K20" s="273">
        <v>4</v>
      </c>
      <c r="L20" s="273">
        <v>4</v>
      </c>
      <c r="M20" s="273">
        <v>4</v>
      </c>
      <c r="N20" s="273">
        <v>4</v>
      </c>
      <c r="O20" s="273">
        <v>4</v>
      </c>
      <c r="P20" s="273">
        <v>4</v>
      </c>
      <c r="Q20" s="273">
        <v>4</v>
      </c>
      <c r="R20" s="273">
        <v>4</v>
      </c>
      <c r="S20" s="273">
        <v>4</v>
      </c>
      <c r="T20" s="273">
        <v>4</v>
      </c>
      <c r="U20" s="273">
        <v>4</v>
      </c>
      <c r="V20" s="244">
        <v>0</v>
      </c>
      <c r="W20" s="253">
        <f t="shared" si="6"/>
        <v>0</v>
      </c>
      <c r="X20" s="253">
        <f t="shared" si="6"/>
        <v>0</v>
      </c>
      <c r="Y20" s="254">
        <f t="shared" si="6"/>
        <v>0</v>
      </c>
      <c r="Z20" s="254">
        <f t="shared" si="6"/>
        <v>0</v>
      </c>
      <c r="AA20" s="254">
        <f t="shared" si="6"/>
        <v>0</v>
      </c>
      <c r="AB20" s="254">
        <f t="shared" si="6"/>
        <v>0</v>
      </c>
      <c r="AC20" s="254">
        <f t="shared" si="6"/>
        <v>0</v>
      </c>
      <c r="AD20" s="254">
        <f t="shared" si="6"/>
        <v>0</v>
      </c>
      <c r="AE20" s="254">
        <f t="shared" ref="AE20:AT22" si="7">AE26+AE22+AE24+AE28</f>
        <v>0</v>
      </c>
      <c r="AF20" s="254">
        <f t="shared" si="7"/>
        <v>0</v>
      </c>
      <c r="AG20" s="254">
        <f t="shared" si="7"/>
        <v>0</v>
      </c>
      <c r="AH20" s="254">
        <f t="shared" si="7"/>
        <v>0</v>
      </c>
      <c r="AI20" s="254">
        <f t="shared" si="7"/>
        <v>0</v>
      </c>
      <c r="AJ20" s="254">
        <f t="shared" si="7"/>
        <v>0</v>
      </c>
      <c r="AK20" s="254">
        <f t="shared" si="7"/>
        <v>0</v>
      </c>
      <c r="AL20" s="254">
        <f t="shared" si="7"/>
        <v>0</v>
      </c>
      <c r="AM20" s="255">
        <f t="shared" si="7"/>
        <v>0</v>
      </c>
      <c r="AN20" s="255">
        <f t="shared" si="7"/>
        <v>0</v>
      </c>
      <c r="AO20" s="255">
        <f t="shared" si="7"/>
        <v>0</v>
      </c>
      <c r="AP20" s="255">
        <f t="shared" si="7"/>
        <v>0</v>
      </c>
      <c r="AQ20" s="256">
        <f t="shared" si="7"/>
        <v>0</v>
      </c>
      <c r="AR20" s="256">
        <f t="shared" si="7"/>
        <v>0</v>
      </c>
      <c r="AS20" s="256">
        <f t="shared" si="7"/>
        <v>0</v>
      </c>
      <c r="AT20" s="256">
        <f t="shared" si="7"/>
        <v>0</v>
      </c>
      <c r="AU20" s="257">
        <v>0</v>
      </c>
      <c r="AV20" s="257">
        <v>0</v>
      </c>
      <c r="AW20" s="258">
        <v>0</v>
      </c>
      <c r="AX20" s="258">
        <v>0</v>
      </c>
      <c r="AY20" s="258">
        <v>0</v>
      </c>
      <c r="AZ20" s="258">
        <v>0</v>
      </c>
      <c r="BA20" s="258">
        <v>0</v>
      </c>
      <c r="BB20" s="258">
        <v>0</v>
      </c>
      <c r="BC20" s="258">
        <v>0</v>
      </c>
      <c r="BD20" s="258">
        <v>0</v>
      </c>
      <c r="BE20" s="258">
        <v>0</v>
      </c>
      <c r="BF20" s="258">
        <f t="shared" si="5"/>
        <v>64</v>
      </c>
    </row>
    <row r="21" spans="1:58" ht="15.75" thickBot="1" x14ac:dyDescent="0.3">
      <c r="A21" s="890"/>
      <c r="B21" s="924"/>
      <c r="C21" s="933"/>
      <c r="D21" s="198" t="s">
        <v>165</v>
      </c>
      <c r="E21" s="259"/>
      <c r="F21" s="274">
        <v>2</v>
      </c>
      <c r="G21" s="275">
        <v>2</v>
      </c>
      <c r="H21" s="275">
        <v>2</v>
      </c>
      <c r="I21" s="275">
        <v>2</v>
      </c>
      <c r="J21" s="275">
        <v>2</v>
      </c>
      <c r="K21" s="275">
        <v>2</v>
      </c>
      <c r="L21" s="275">
        <v>2</v>
      </c>
      <c r="M21" s="275">
        <v>2</v>
      </c>
      <c r="N21" s="275">
        <v>2</v>
      </c>
      <c r="O21" s="275">
        <v>2</v>
      </c>
      <c r="P21" s="275">
        <v>2</v>
      </c>
      <c r="Q21" s="275">
        <v>2</v>
      </c>
      <c r="R21" s="275">
        <v>2</v>
      </c>
      <c r="S21" s="275">
        <v>2</v>
      </c>
      <c r="T21" s="275">
        <v>2</v>
      </c>
      <c r="U21" s="275">
        <v>2</v>
      </c>
      <c r="V21" s="244">
        <v>0</v>
      </c>
      <c r="W21" s="262">
        <f t="shared" ref="W21:AT23" si="8">W27+W23+W25+W29</f>
        <v>0</v>
      </c>
      <c r="X21" s="262">
        <f t="shared" si="8"/>
        <v>0</v>
      </c>
      <c r="Y21" s="263">
        <f t="shared" si="8"/>
        <v>0</v>
      </c>
      <c r="Z21" s="263">
        <f t="shared" si="8"/>
        <v>0</v>
      </c>
      <c r="AA21" s="263">
        <f t="shared" si="8"/>
        <v>0</v>
      </c>
      <c r="AB21" s="263">
        <f t="shared" si="8"/>
        <v>0</v>
      </c>
      <c r="AC21" s="263">
        <f t="shared" si="8"/>
        <v>0</v>
      </c>
      <c r="AD21" s="263">
        <f t="shared" si="8"/>
        <v>0</v>
      </c>
      <c r="AE21" s="263">
        <f t="shared" si="8"/>
        <v>0</v>
      </c>
      <c r="AF21" s="263">
        <f t="shared" si="8"/>
        <v>0</v>
      </c>
      <c r="AG21" s="263">
        <f t="shared" si="8"/>
        <v>0</v>
      </c>
      <c r="AH21" s="263">
        <f t="shared" si="8"/>
        <v>0</v>
      </c>
      <c r="AI21" s="263">
        <f t="shared" si="8"/>
        <v>0</v>
      </c>
      <c r="AJ21" s="263">
        <f t="shared" si="8"/>
        <v>0</v>
      </c>
      <c r="AK21" s="263">
        <f t="shared" si="8"/>
        <v>0</v>
      </c>
      <c r="AL21" s="263">
        <f t="shared" si="8"/>
        <v>0</v>
      </c>
      <c r="AM21" s="264">
        <f t="shared" si="8"/>
        <v>0</v>
      </c>
      <c r="AN21" s="264">
        <f t="shared" si="7"/>
        <v>0</v>
      </c>
      <c r="AO21" s="264">
        <f t="shared" si="7"/>
        <v>0</v>
      </c>
      <c r="AP21" s="264">
        <f t="shared" si="7"/>
        <v>0</v>
      </c>
      <c r="AQ21" s="265">
        <f t="shared" si="8"/>
        <v>0</v>
      </c>
      <c r="AR21" s="265">
        <f t="shared" si="8"/>
        <v>0</v>
      </c>
      <c r="AS21" s="265">
        <f t="shared" si="8"/>
        <v>0</v>
      </c>
      <c r="AT21" s="265">
        <f t="shared" si="8"/>
        <v>0</v>
      </c>
      <c r="AU21" s="266">
        <v>0</v>
      </c>
      <c r="AV21" s="266">
        <v>0</v>
      </c>
      <c r="AW21" s="267">
        <v>0</v>
      </c>
      <c r="AX21" s="267">
        <v>0</v>
      </c>
      <c r="AY21" s="267">
        <v>0</v>
      </c>
      <c r="AZ21" s="267">
        <v>0</v>
      </c>
      <c r="BA21" s="267">
        <v>0</v>
      </c>
      <c r="BB21" s="267">
        <v>0</v>
      </c>
      <c r="BC21" s="267">
        <v>0</v>
      </c>
      <c r="BD21" s="267">
        <v>0</v>
      </c>
      <c r="BE21" s="267">
        <v>0</v>
      </c>
      <c r="BF21" s="267">
        <f t="shared" si="5"/>
        <v>32</v>
      </c>
    </row>
    <row r="22" spans="1:58" x14ac:dyDescent="0.25">
      <c r="A22" s="890"/>
      <c r="B22" s="777" t="s">
        <v>64</v>
      </c>
      <c r="C22" s="930" t="s">
        <v>65</v>
      </c>
      <c r="D22" s="28" t="s">
        <v>164</v>
      </c>
      <c r="E22" s="276"/>
      <c r="F22" s="232">
        <f>SUM(F24,F30,)</f>
        <v>19</v>
      </c>
      <c r="G22" s="232">
        <f t="shared" ref="G22:V23" si="9">SUM(G24,G30,)</f>
        <v>19</v>
      </c>
      <c r="H22" s="232">
        <f t="shared" si="9"/>
        <v>19</v>
      </c>
      <c r="I22" s="232">
        <f t="shared" si="9"/>
        <v>19</v>
      </c>
      <c r="J22" s="232">
        <f t="shared" si="9"/>
        <v>19</v>
      </c>
      <c r="K22" s="232">
        <f t="shared" si="9"/>
        <v>19</v>
      </c>
      <c r="L22" s="232">
        <f t="shared" si="9"/>
        <v>19</v>
      </c>
      <c r="M22" s="232">
        <f t="shared" si="9"/>
        <v>19</v>
      </c>
      <c r="N22" s="232">
        <f t="shared" si="9"/>
        <v>19</v>
      </c>
      <c r="O22" s="232">
        <f t="shared" si="9"/>
        <v>19</v>
      </c>
      <c r="P22" s="232">
        <f t="shared" si="9"/>
        <v>19</v>
      </c>
      <c r="Q22" s="232">
        <f t="shared" si="9"/>
        <v>19</v>
      </c>
      <c r="R22" s="232">
        <f t="shared" si="9"/>
        <v>19</v>
      </c>
      <c r="S22" s="232">
        <f t="shared" si="9"/>
        <v>19</v>
      </c>
      <c r="T22" s="232">
        <f t="shared" si="9"/>
        <v>19</v>
      </c>
      <c r="U22" s="232">
        <f t="shared" si="9"/>
        <v>19</v>
      </c>
      <c r="V22" s="232">
        <f t="shared" si="9"/>
        <v>0</v>
      </c>
      <c r="W22" s="233">
        <f t="shared" si="8"/>
        <v>0</v>
      </c>
      <c r="X22" s="233">
        <f t="shared" si="8"/>
        <v>0</v>
      </c>
      <c r="Y22" s="234">
        <f t="shared" si="8"/>
        <v>0</v>
      </c>
      <c r="Z22" s="234">
        <f t="shared" si="8"/>
        <v>0</v>
      </c>
      <c r="AA22" s="234">
        <f t="shared" si="8"/>
        <v>0</v>
      </c>
      <c r="AB22" s="234">
        <f t="shared" si="8"/>
        <v>0</v>
      </c>
      <c r="AC22" s="234">
        <f t="shared" si="8"/>
        <v>0</v>
      </c>
      <c r="AD22" s="234">
        <f t="shared" si="8"/>
        <v>0</v>
      </c>
      <c r="AE22" s="234">
        <f t="shared" si="8"/>
        <v>0</v>
      </c>
      <c r="AF22" s="234">
        <f t="shared" si="8"/>
        <v>0</v>
      </c>
      <c r="AG22" s="234">
        <f t="shared" si="8"/>
        <v>0</v>
      </c>
      <c r="AH22" s="234">
        <f t="shared" si="8"/>
        <v>0</v>
      </c>
      <c r="AI22" s="234">
        <f t="shared" si="8"/>
        <v>0</v>
      </c>
      <c r="AJ22" s="234">
        <f t="shared" si="8"/>
        <v>0</v>
      </c>
      <c r="AK22" s="234">
        <f t="shared" si="8"/>
        <v>0</v>
      </c>
      <c r="AL22" s="234">
        <f t="shared" si="8"/>
        <v>0</v>
      </c>
      <c r="AM22" s="232">
        <f t="shared" si="8"/>
        <v>0</v>
      </c>
      <c r="AN22" s="232">
        <f t="shared" si="7"/>
        <v>0</v>
      </c>
      <c r="AO22" s="232">
        <f t="shared" si="7"/>
        <v>0</v>
      </c>
      <c r="AP22" s="232">
        <f t="shared" si="7"/>
        <v>0</v>
      </c>
      <c r="AQ22" s="233">
        <f t="shared" si="8"/>
        <v>0</v>
      </c>
      <c r="AR22" s="233">
        <f t="shared" si="8"/>
        <v>0</v>
      </c>
      <c r="AS22" s="233">
        <f t="shared" si="8"/>
        <v>0</v>
      </c>
      <c r="AT22" s="233">
        <f t="shared" si="8"/>
        <v>0</v>
      </c>
      <c r="AU22" s="232">
        <v>0</v>
      </c>
      <c r="AV22" s="232">
        <v>0</v>
      </c>
      <c r="AW22" s="232">
        <v>0</v>
      </c>
      <c r="AX22" s="232">
        <v>0</v>
      </c>
      <c r="AY22" s="232">
        <v>0</v>
      </c>
      <c r="AZ22" s="232">
        <v>0</v>
      </c>
      <c r="BA22" s="232">
        <v>0</v>
      </c>
      <c r="BB22" s="232">
        <v>0</v>
      </c>
      <c r="BC22" s="232">
        <v>0</v>
      </c>
      <c r="BD22" s="232">
        <v>0</v>
      </c>
      <c r="BE22" s="232">
        <v>0</v>
      </c>
      <c r="BF22" s="235">
        <f t="shared" si="5"/>
        <v>304</v>
      </c>
    </row>
    <row r="23" spans="1:58" ht="15.75" thickBot="1" x14ac:dyDescent="0.3">
      <c r="A23" s="890"/>
      <c r="B23" s="778"/>
      <c r="C23" s="931"/>
      <c r="D23" s="51" t="s">
        <v>165</v>
      </c>
      <c r="E23" s="277"/>
      <c r="F23" s="237">
        <f>SUM(F25,F31,)</f>
        <v>9</v>
      </c>
      <c r="G23" s="237">
        <f t="shared" si="9"/>
        <v>10</v>
      </c>
      <c r="H23" s="237">
        <f t="shared" si="9"/>
        <v>9</v>
      </c>
      <c r="I23" s="237">
        <f t="shared" si="9"/>
        <v>10</v>
      </c>
      <c r="J23" s="237">
        <f t="shared" si="9"/>
        <v>9</v>
      </c>
      <c r="K23" s="237">
        <f t="shared" si="9"/>
        <v>10</v>
      </c>
      <c r="L23" s="237">
        <f t="shared" si="9"/>
        <v>9</v>
      </c>
      <c r="M23" s="237">
        <f t="shared" si="9"/>
        <v>10</v>
      </c>
      <c r="N23" s="237">
        <f t="shared" si="9"/>
        <v>9</v>
      </c>
      <c r="O23" s="237">
        <f t="shared" si="9"/>
        <v>10</v>
      </c>
      <c r="P23" s="237">
        <f t="shared" si="9"/>
        <v>9</v>
      </c>
      <c r="Q23" s="237">
        <f t="shared" si="9"/>
        <v>10</v>
      </c>
      <c r="R23" s="237">
        <f t="shared" si="9"/>
        <v>9</v>
      </c>
      <c r="S23" s="237">
        <f t="shared" si="9"/>
        <v>10</v>
      </c>
      <c r="T23" s="237">
        <f t="shared" si="9"/>
        <v>9</v>
      </c>
      <c r="U23" s="237">
        <f t="shared" si="9"/>
        <v>10</v>
      </c>
      <c r="V23" s="237">
        <f t="shared" si="9"/>
        <v>0</v>
      </c>
      <c r="W23" s="238">
        <f t="shared" si="8"/>
        <v>0</v>
      </c>
      <c r="X23" s="238">
        <v>0</v>
      </c>
      <c r="Y23" s="239">
        <v>0</v>
      </c>
      <c r="Z23" s="239">
        <v>0</v>
      </c>
      <c r="AA23" s="239">
        <v>0</v>
      </c>
      <c r="AB23" s="239">
        <v>0</v>
      </c>
      <c r="AC23" s="239">
        <v>0</v>
      </c>
      <c r="AD23" s="239">
        <v>0</v>
      </c>
      <c r="AE23" s="239">
        <v>0</v>
      </c>
      <c r="AF23" s="239">
        <v>0</v>
      </c>
      <c r="AG23" s="239">
        <v>0</v>
      </c>
      <c r="AH23" s="239">
        <v>0</v>
      </c>
      <c r="AI23" s="239">
        <v>0</v>
      </c>
      <c r="AJ23" s="239">
        <v>0</v>
      </c>
      <c r="AK23" s="239">
        <v>0</v>
      </c>
      <c r="AL23" s="239">
        <v>0</v>
      </c>
      <c r="AM23" s="238">
        <v>0</v>
      </c>
      <c r="AN23" s="238">
        <v>0</v>
      </c>
      <c r="AO23" s="238">
        <v>0</v>
      </c>
      <c r="AP23" s="238">
        <v>0</v>
      </c>
      <c r="AQ23" s="237">
        <v>0</v>
      </c>
      <c r="AR23" s="237">
        <v>0</v>
      </c>
      <c r="AS23" s="237">
        <v>0</v>
      </c>
      <c r="AT23" s="237">
        <v>0</v>
      </c>
      <c r="AU23" s="237">
        <v>0</v>
      </c>
      <c r="AV23" s="237">
        <v>0</v>
      </c>
      <c r="AW23" s="237">
        <v>0</v>
      </c>
      <c r="AX23" s="237">
        <v>0</v>
      </c>
      <c r="AY23" s="237">
        <v>0</v>
      </c>
      <c r="AZ23" s="237">
        <v>0</v>
      </c>
      <c r="BA23" s="237">
        <v>0</v>
      </c>
      <c r="BB23" s="237">
        <v>0</v>
      </c>
      <c r="BC23" s="237">
        <v>0</v>
      </c>
      <c r="BD23" s="237">
        <v>0</v>
      </c>
      <c r="BE23" s="237">
        <v>0</v>
      </c>
      <c r="BF23" s="240">
        <f t="shared" si="5"/>
        <v>152</v>
      </c>
    </row>
    <row r="24" spans="1:58" x14ac:dyDescent="0.25">
      <c r="A24" s="890"/>
      <c r="B24" s="923" t="s">
        <v>66</v>
      </c>
      <c r="C24" s="925" t="s">
        <v>191</v>
      </c>
      <c r="D24" s="184" t="s">
        <v>164</v>
      </c>
      <c r="E24" s="241"/>
      <c r="F24" s="278">
        <f>SUM(F26,F28)</f>
        <v>5</v>
      </c>
      <c r="G24" s="278">
        <f t="shared" ref="G24:V25" si="10">SUM(G26,G28)</f>
        <v>5</v>
      </c>
      <c r="H24" s="278">
        <f t="shared" si="10"/>
        <v>5</v>
      </c>
      <c r="I24" s="278">
        <f t="shared" si="10"/>
        <v>5</v>
      </c>
      <c r="J24" s="278">
        <f t="shared" si="10"/>
        <v>5</v>
      </c>
      <c r="K24" s="278">
        <f t="shared" si="10"/>
        <v>5</v>
      </c>
      <c r="L24" s="278">
        <f t="shared" si="10"/>
        <v>7</v>
      </c>
      <c r="M24" s="278">
        <f t="shared" si="10"/>
        <v>7</v>
      </c>
      <c r="N24" s="278">
        <f t="shared" si="10"/>
        <v>7</v>
      </c>
      <c r="O24" s="278">
        <f t="shared" si="10"/>
        <v>7</v>
      </c>
      <c r="P24" s="278">
        <f t="shared" si="10"/>
        <v>7</v>
      </c>
      <c r="Q24" s="278">
        <f t="shared" si="10"/>
        <v>7</v>
      </c>
      <c r="R24" s="278">
        <f t="shared" si="10"/>
        <v>7</v>
      </c>
      <c r="S24" s="278">
        <f t="shared" si="10"/>
        <v>7</v>
      </c>
      <c r="T24" s="278">
        <f t="shared" si="10"/>
        <v>7</v>
      </c>
      <c r="U24" s="278">
        <f t="shared" si="10"/>
        <v>7</v>
      </c>
      <c r="V24" s="279">
        <f t="shared" si="10"/>
        <v>0</v>
      </c>
      <c r="W24" s="280">
        <v>0</v>
      </c>
      <c r="X24" s="245">
        <v>0</v>
      </c>
      <c r="Y24" s="246">
        <v>0</v>
      </c>
      <c r="Z24" s="246">
        <v>0</v>
      </c>
      <c r="AA24" s="246">
        <v>0</v>
      </c>
      <c r="AB24" s="246">
        <v>0</v>
      </c>
      <c r="AC24" s="246">
        <v>0</v>
      </c>
      <c r="AD24" s="246">
        <v>0</v>
      </c>
      <c r="AE24" s="246">
        <v>0</v>
      </c>
      <c r="AF24" s="246">
        <v>0</v>
      </c>
      <c r="AG24" s="246">
        <v>0</v>
      </c>
      <c r="AH24" s="246">
        <v>0</v>
      </c>
      <c r="AI24" s="246">
        <v>0</v>
      </c>
      <c r="AJ24" s="246">
        <v>0</v>
      </c>
      <c r="AK24" s="246">
        <v>0</v>
      </c>
      <c r="AL24" s="246">
        <v>0</v>
      </c>
      <c r="AM24" s="281">
        <v>0</v>
      </c>
      <c r="AN24" s="281">
        <v>0</v>
      </c>
      <c r="AO24" s="281">
        <v>0</v>
      </c>
      <c r="AP24" s="281">
        <v>0</v>
      </c>
      <c r="AQ24" s="282">
        <v>0</v>
      </c>
      <c r="AR24" s="282">
        <v>0</v>
      </c>
      <c r="AS24" s="282">
        <v>0</v>
      </c>
      <c r="AT24" s="282">
        <v>0</v>
      </c>
      <c r="AU24" s="244">
        <v>0</v>
      </c>
      <c r="AV24" s="244">
        <v>0</v>
      </c>
      <c r="AW24" s="249">
        <v>0</v>
      </c>
      <c r="AX24" s="249">
        <v>0</v>
      </c>
      <c r="AY24" s="249">
        <v>0</v>
      </c>
      <c r="AZ24" s="249">
        <v>0</v>
      </c>
      <c r="BA24" s="249">
        <v>0</v>
      </c>
      <c r="BB24" s="249">
        <v>0</v>
      </c>
      <c r="BC24" s="249">
        <v>0</v>
      </c>
      <c r="BD24" s="249">
        <v>0</v>
      </c>
      <c r="BE24" s="249">
        <v>0</v>
      </c>
      <c r="BF24" s="249">
        <f t="shared" si="5"/>
        <v>100</v>
      </c>
    </row>
    <row r="25" spans="1:58" x14ac:dyDescent="0.25">
      <c r="A25" s="890"/>
      <c r="B25" s="924"/>
      <c r="C25" s="926"/>
      <c r="D25" s="192" t="s">
        <v>165</v>
      </c>
      <c r="E25" s="250"/>
      <c r="F25" s="283">
        <f>SUM(F27,F29)</f>
        <v>3</v>
      </c>
      <c r="G25" s="283">
        <f t="shared" si="10"/>
        <v>2</v>
      </c>
      <c r="H25" s="283">
        <f t="shared" si="10"/>
        <v>3</v>
      </c>
      <c r="I25" s="283">
        <f t="shared" si="10"/>
        <v>2</v>
      </c>
      <c r="J25" s="283">
        <f t="shared" si="10"/>
        <v>3</v>
      </c>
      <c r="K25" s="283">
        <f t="shared" si="10"/>
        <v>2</v>
      </c>
      <c r="L25" s="283">
        <f t="shared" si="10"/>
        <v>4</v>
      </c>
      <c r="M25" s="283">
        <f t="shared" si="10"/>
        <v>3</v>
      </c>
      <c r="N25" s="283">
        <f t="shared" si="10"/>
        <v>4</v>
      </c>
      <c r="O25" s="283">
        <f t="shared" si="10"/>
        <v>3</v>
      </c>
      <c r="P25" s="283">
        <f t="shared" si="10"/>
        <v>4</v>
      </c>
      <c r="Q25" s="283">
        <f t="shared" si="10"/>
        <v>3</v>
      </c>
      <c r="R25" s="283">
        <f t="shared" si="10"/>
        <v>4</v>
      </c>
      <c r="S25" s="283">
        <f t="shared" si="10"/>
        <v>3</v>
      </c>
      <c r="T25" s="283">
        <f t="shared" si="10"/>
        <v>4</v>
      </c>
      <c r="U25" s="283">
        <f t="shared" si="10"/>
        <v>3</v>
      </c>
      <c r="V25" s="284">
        <f t="shared" si="10"/>
        <v>0</v>
      </c>
      <c r="W25" s="280">
        <v>0</v>
      </c>
      <c r="X25" s="245">
        <v>0</v>
      </c>
      <c r="Y25" s="254">
        <v>0</v>
      </c>
      <c r="Z25" s="254">
        <v>0</v>
      </c>
      <c r="AA25" s="254">
        <v>0</v>
      </c>
      <c r="AB25" s="254">
        <v>0</v>
      </c>
      <c r="AC25" s="254">
        <v>0</v>
      </c>
      <c r="AD25" s="254">
        <v>0</v>
      </c>
      <c r="AE25" s="254">
        <v>0</v>
      </c>
      <c r="AF25" s="254">
        <v>0</v>
      </c>
      <c r="AG25" s="254">
        <v>0</v>
      </c>
      <c r="AH25" s="254">
        <v>0</v>
      </c>
      <c r="AI25" s="254">
        <v>0</v>
      </c>
      <c r="AJ25" s="254">
        <v>0</v>
      </c>
      <c r="AK25" s="254">
        <v>0</v>
      </c>
      <c r="AL25" s="254">
        <v>0</v>
      </c>
      <c r="AM25" s="285">
        <v>0</v>
      </c>
      <c r="AN25" s="285">
        <v>0</v>
      </c>
      <c r="AO25" s="285">
        <v>0</v>
      </c>
      <c r="AP25" s="285">
        <v>0</v>
      </c>
      <c r="AQ25" s="286">
        <v>0</v>
      </c>
      <c r="AR25" s="286">
        <v>0</v>
      </c>
      <c r="AS25" s="286">
        <v>0</v>
      </c>
      <c r="AT25" s="286">
        <v>0</v>
      </c>
      <c r="AU25" s="257">
        <v>0</v>
      </c>
      <c r="AV25" s="257">
        <v>0</v>
      </c>
      <c r="AW25" s="258">
        <v>0</v>
      </c>
      <c r="AX25" s="258">
        <v>0</v>
      </c>
      <c r="AY25" s="258">
        <v>0</v>
      </c>
      <c r="AZ25" s="258">
        <v>0</v>
      </c>
      <c r="BA25" s="258">
        <v>0</v>
      </c>
      <c r="BB25" s="258">
        <v>0</v>
      </c>
      <c r="BC25" s="258">
        <v>0</v>
      </c>
      <c r="BD25" s="258">
        <v>0</v>
      </c>
      <c r="BE25" s="258">
        <v>0</v>
      </c>
      <c r="BF25" s="258">
        <f t="shared" si="5"/>
        <v>50</v>
      </c>
    </row>
    <row r="26" spans="1:58" x14ac:dyDescent="0.25">
      <c r="A26" s="890"/>
      <c r="B26" s="914" t="s">
        <v>222</v>
      </c>
      <c r="C26" s="918" t="s">
        <v>194</v>
      </c>
      <c r="D26" s="192" t="s">
        <v>164</v>
      </c>
      <c r="E26" s="250"/>
      <c r="F26" s="272">
        <v>5</v>
      </c>
      <c r="G26" s="272">
        <v>5</v>
      </c>
      <c r="H26" s="272">
        <v>5</v>
      </c>
      <c r="I26" s="272">
        <v>5</v>
      </c>
      <c r="J26" s="272">
        <v>5</v>
      </c>
      <c r="K26" s="272">
        <v>5</v>
      </c>
      <c r="L26" s="272">
        <v>5</v>
      </c>
      <c r="M26" s="272">
        <v>5</v>
      </c>
      <c r="N26" s="272">
        <v>5</v>
      </c>
      <c r="O26" s="272">
        <v>5</v>
      </c>
      <c r="P26" s="272">
        <v>5</v>
      </c>
      <c r="Q26" s="272">
        <v>5</v>
      </c>
      <c r="R26" s="272">
        <v>5</v>
      </c>
      <c r="S26" s="272">
        <v>5</v>
      </c>
      <c r="T26" s="272">
        <v>5</v>
      </c>
      <c r="U26" s="272">
        <v>5</v>
      </c>
      <c r="V26" s="244">
        <v>0</v>
      </c>
      <c r="W26" s="280">
        <v>0</v>
      </c>
      <c r="X26" s="245">
        <v>0</v>
      </c>
      <c r="Y26" s="254">
        <v>0</v>
      </c>
      <c r="Z26" s="254">
        <v>0</v>
      </c>
      <c r="AA26" s="254">
        <v>0</v>
      </c>
      <c r="AB26" s="254">
        <v>0</v>
      </c>
      <c r="AC26" s="254">
        <v>0</v>
      </c>
      <c r="AD26" s="254">
        <v>0</v>
      </c>
      <c r="AE26" s="254">
        <v>0</v>
      </c>
      <c r="AF26" s="254">
        <v>0</v>
      </c>
      <c r="AG26" s="254">
        <v>0</v>
      </c>
      <c r="AH26" s="254">
        <v>0</v>
      </c>
      <c r="AI26" s="254">
        <v>0</v>
      </c>
      <c r="AJ26" s="254">
        <v>0</v>
      </c>
      <c r="AK26" s="254">
        <v>0</v>
      </c>
      <c r="AL26" s="254">
        <v>0</v>
      </c>
      <c r="AM26" s="285">
        <v>0</v>
      </c>
      <c r="AN26" s="285">
        <v>0</v>
      </c>
      <c r="AO26" s="285">
        <v>0</v>
      </c>
      <c r="AP26" s="285">
        <v>0</v>
      </c>
      <c r="AQ26" s="286">
        <v>0</v>
      </c>
      <c r="AR26" s="286">
        <v>0</v>
      </c>
      <c r="AS26" s="286">
        <v>0</v>
      </c>
      <c r="AT26" s="286">
        <v>0</v>
      </c>
      <c r="AU26" s="257">
        <v>0</v>
      </c>
      <c r="AV26" s="257">
        <v>0</v>
      </c>
      <c r="AW26" s="258">
        <v>0</v>
      </c>
      <c r="AX26" s="258">
        <v>0</v>
      </c>
      <c r="AY26" s="258">
        <v>0</v>
      </c>
      <c r="AZ26" s="258">
        <v>0</v>
      </c>
      <c r="BA26" s="258">
        <v>0</v>
      </c>
      <c r="BB26" s="258">
        <v>0</v>
      </c>
      <c r="BC26" s="258">
        <v>0</v>
      </c>
      <c r="BD26" s="258">
        <v>0</v>
      </c>
      <c r="BE26" s="258">
        <v>0</v>
      </c>
      <c r="BF26" s="258">
        <f t="shared" si="5"/>
        <v>80</v>
      </c>
    </row>
    <row r="27" spans="1:58" x14ac:dyDescent="0.25">
      <c r="A27" s="890"/>
      <c r="B27" s="912"/>
      <c r="C27" s="922"/>
      <c r="D27" s="192" t="s">
        <v>165</v>
      </c>
      <c r="E27" s="250"/>
      <c r="F27" s="272">
        <v>3</v>
      </c>
      <c r="G27" s="273">
        <v>2</v>
      </c>
      <c r="H27" s="273">
        <v>3</v>
      </c>
      <c r="I27" s="273">
        <v>2</v>
      </c>
      <c r="J27" s="273">
        <v>3</v>
      </c>
      <c r="K27" s="273">
        <v>2</v>
      </c>
      <c r="L27" s="273">
        <v>3</v>
      </c>
      <c r="M27" s="273">
        <v>2</v>
      </c>
      <c r="N27" s="273">
        <v>3</v>
      </c>
      <c r="O27" s="273">
        <v>2</v>
      </c>
      <c r="P27" s="273">
        <v>3</v>
      </c>
      <c r="Q27" s="273">
        <v>2</v>
      </c>
      <c r="R27" s="273">
        <v>3</v>
      </c>
      <c r="S27" s="273">
        <v>2</v>
      </c>
      <c r="T27" s="273">
        <v>3</v>
      </c>
      <c r="U27" s="273">
        <v>2</v>
      </c>
      <c r="V27" s="244">
        <v>0</v>
      </c>
      <c r="W27" s="280">
        <v>0</v>
      </c>
      <c r="X27" s="245">
        <v>0</v>
      </c>
      <c r="Y27" s="254">
        <v>0</v>
      </c>
      <c r="Z27" s="254">
        <v>0</v>
      </c>
      <c r="AA27" s="254">
        <v>0</v>
      </c>
      <c r="AB27" s="254">
        <v>0</v>
      </c>
      <c r="AC27" s="254">
        <v>0</v>
      </c>
      <c r="AD27" s="254">
        <v>0</v>
      </c>
      <c r="AE27" s="254">
        <v>0</v>
      </c>
      <c r="AF27" s="254">
        <v>0</v>
      </c>
      <c r="AG27" s="254">
        <v>0</v>
      </c>
      <c r="AH27" s="254">
        <v>0</v>
      </c>
      <c r="AI27" s="254">
        <v>0</v>
      </c>
      <c r="AJ27" s="254">
        <v>0</v>
      </c>
      <c r="AK27" s="254">
        <v>0</v>
      </c>
      <c r="AL27" s="254">
        <v>0</v>
      </c>
      <c r="AM27" s="285">
        <v>0</v>
      </c>
      <c r="AN27" s="285">
        <v>0</v>
      </c>
      <c r="AO27" s="285">
        <v>0</v>
      </c>
      <c r="AP27" s="285">
        <v>0</v>
      </c>
      <c r="AQ27" s="286">
        <v>0</v>
      </c>
      <c r="AR27" s="286">
        <v>0</v>
      </c>
      <c r="AS27" s="286">
        <v>0</v>
      </c>
      <c r="AT27" s="286">
        <v>0</v>
      </c>
      <c r="AU27" s="257">
        <v>0</v>
      </c>
      <c r="AV27" s="257">
        <v>0</v>
      </c>
      <c r="AW27" s="258">
        <v>0</v>
      </c>
      <c r="AX27" s="258">
        <v>0</v>
      </c>
      <c r="AY27" s="258">
        <v>0</v>
      </c>
      <c r="AZ27" s="258">
        <v>0</v>
      </c>
      <c r="BA27" s="258">
        <v>0</v>
      </c>
      <c r="BB27" s="258">
        <v>0</v>
      </c>
      <c r="BC27" s="258">
        <v>0</v>
      </c>
      <c r="BD27" s="258">
        <v>0</v>
      </c>
      <c r="BE27" s="258">
        <v>0</v>
      </c>
      <c r="BF27" s="258">
        <f t="shared" si="5"/>
        <v>40</v>
      </c>
    </row>
    <row r="28" spans="1:58" x14ac:dyDescent="0.25">
      <c r="A28" s="890"/>
      <c r="B28" s="914" t="s">
        <v>248</v>
      </c>
      <c r="C28" s="918" t="s">
        <v>249</v>
      </c>
      <c r="D28" s="192" t="s">
        <v>164</v>
      </c>
      <c r="E28" s="250"/>
      <c r="F28" s="273">
        <v>0</v>
      </c>
      <c r="G28" s="273">
        <v>0</v>
      </c>
      <c r="H28" s="273">
        <v>0</v>
      </c>
      <c r="I28" s="273">
        <v>0</v>
      </c>
      <c r="J28" s="273">
        <v>0</v>
      </c>
      <c r="K28" s="273">
        <v>0</v>
      </c>
      <c r="L28" s="273">
        <v>2</v>
      </c>
      <c r="M28" s="273">
        <v>2</v>
      </c>
      <c r="N28" s="273">
        <v>2</v>
      </c>
      <c r="O28" s="273">
        <v>2</v>
      </c>
      <c r="P28" s="273">
        <v>2</v>
      </c>
      <c r="Q28" s="273">
        <v>2</v>
      </c>
      <c r="R28" s="273">
        <v>2</v>
      </c>
      <c r="S28" s="273">
        <v>2</v>
      </c>
      <c r="T28" s="273">
        <v>2</v>
      </c>
      <c r="U28" s="273">
        <v>2</v>
      </c>
      <c r="V28" s="244">
        <v>0</v>
      </c>
      <c r="W28" s="280">
        <v>0</v>
      </c>
      <c r="X28" s="245">
        <v>0</v>
      </c>
      <c r="Y28" s="254">
        <v>0</v>
      </c>
      <c r="Z28" s="254">
        <v>0</v>
      </c>
      <c r="AA28" s="254">
        <v>0</v>
      </c>
      <c r="AB28" s="254">
        <v>0</v>
      </c>
      <c r="AC28" s="254">
        <v>0</v>
      </c>
      <c r="AD28" s="254">
        <v>0</v>
      </c>
      <c r="AE28" s="254">
        <v>0</v>
      </c>
      <c r="AF28" s="254">
        <v>0</v>
      </c>
      <c r="AG28" s="254">
        <v>0</v>
      </c>
      <c r="AH28" s="254">
        <v>0</v>
      </c>
      <c r="AI28" s="254">
        <v>0</v>
      </c>
      <c r="AJ28" s="254">
        <v>0</v>
      </c>
      <c r="AK28" s="254">
        <v>0</v>
      </c>
      <c r="AL28" s="254">
        <v>0</v>
      </c>
      <c r="AM28" s="285">
        <v>0</v>
      </c>
      <c r="AN28" s="285">
        <v>0</v>
      </c>
      <c r="AO28" s="285">
        <v>0</v>
      </c>
      <c r="AP28" s="285">
        <v>0</v>
      </c>
      <c r="AQ28" s="286">
        <v>0</v>
      </c>
      <c r="AR28" s="286">
        <v>0</v>
      </c>
      <c r="AS28" s="286">
        <v>0</v>
      </c>
      <c r="AT28" s="286">
        <v>0</v>
      </c>
      <c r="AU28" s="257">
        <v>0</v>
      </c>
      <c r="AV28" s="257">
        <v>0</v>
      </c>
      <c r="AW28" s="258">
        <v>0</v>
      </c>
      <c r="AX28" s="258">
        <v>0</v>
      </c>
      <c r="AY28" s="258">
        <v>0</v>
      </c>
      <c r="AZ28" s="258">
        <v>0</v>
      </c>
      <c r="BA28" s="258">
        <v>0</v>
      </c>
      <c r="BB28" s="258">
        <v>0</v>
      </c>
      <c r="BC28" s="258">
        <v>0</v>
      </c>
      <c r="BD28" s="258">
        <v>0</v>
      </c>
      <c r="BE28" s="258">
        <v>0</v>
      </c>
      <c r="BF28" s="258">
        <f t="shared" si="5"/>
        <v>20</v>
      </c>
    </row>
    <row r="29" spans="1:58" x14ac:dyDescent="0.25">
      <c r="A29" s="890"/>
      <c r="B29" s="912"/>
      <c r="C29" s="922"/>
      <c r="D29" s="192" t="s">
        <v>165</v>
      </c>
      <c r="E29" s="250"/>
      <c r="F29" s="273">
        <v>0</v>
      </c>
      <c r="G29" s="273">
        <v>0</v>
      </c>
      <c r="H29" s="273">
        <v>0</v>
      </c>
      <c r="I29" s="273">
        <v>0</v>
      </c>
      <c r="J29" s="273">
        <v>0</v>
      </c>
      <c r="K29" s="273">
        <v>0</v>
      </c>
      <c r="L29" s="273">
        <v>1</v>
      </c>
      <c r="M29" s="273">
        <v>1</v>
      </c>
      <c r="N29" s="273">
        <v>1</v>
      </c>
      <c r="O29" s="273">
        <v>1</v>
      </c>
      <c r="P29" s="273">
        <v>1</v>
      </c>
      <c r="Q29" s="273">
        <v>1</v>
      </c>
      <c r="R29" s="273">
        <v>1</v>
      </c>
      <c r="S29" s="273">
        <v>1</v>
      </c>
      <c r="T29" s="273">
        <v>1</v>
      </c>
      <c r="U29" s="273">
        <v>1</v>
      </c>
      <c r="V29" s="244">
        <v>0</v>
      </c>
      <c r="W29" s="280">
        <v>0</v>
      </c>
      <c r="X29" s="245">
        <v>0</v>
      </c>
      <c r="Y29" s="254">
        <v>0</v>
      </c>
      <c r="Z29" s="254">
        <v>0</v>
      </c>
      <c r="AA29" s="254">
        <v>0</v>
      </c>
      <c r="AB29" s="254">
        <v>0</v>
      </c>
      <c r="AC29" s="254">
        <v>0</v>
      </c>
      <c r="AD29" s="254">
        <v>0</v>
      </c>
      <c r="AE29" s="254">
        <v>0</v>
      </c>
      <c r="AF29" s="254">
        <v>0</v>
      </c>
      <c r="AG29" s="254">
        <v>0</v>
      </c>
      <c r="AH29" s="254">
        <v>0</v>
      </c>
      <c r="AI29" s="254">
        <v>0</v>
      </c>
      <c r="AJ29" s="254">
        <v>0</v>
      </c>
      <c r="AK29" s="254">
        <v>0</v>
      </c>
      <c r="AL29" s="254">
        <v>0</v>
      </c>
      <c r="AM29" s="285">
        <v>0</v>
      </c>
      <c r="AN29" s="285">
        <v>0</v>
      </c>
      <c r="AO29" s="285">
        <v>0</v>
      </c>
      <c r="AP29" s="285">
        <v>0</v>
      </c>
      <c r="AQ29" s="286">
        <v>0</v>
      </c>
      <c r="AR29" s="286">
        <v>0</v>
      </c>
      <c r="AS29" s="286">
        <v>0</v>
      </c>
      <c r="AT29" s="286">
        <v>0</v>
      </c>
      <c r="AU29" s="257">
        <v>0</v>
      </c>
      <c r="AV29" s="257">
        <v>0</v>
      </c>
      <c r="AW29" s="258">
        <v>0</v>
      </c>
      <c r="AX29" s="258">
        <v>0</v>
      </c>
      <c r="AY29" s="258">
        <v>0</v>
      </c>
      <c r="AZ29" s="258">
        <v>0</v>
      </c>
      <c r="BA29" s="258">
        <v>0</v>
      </c>
      <c r="BB29" s="258">
        <v>0</v>
      </c>
      <c r="BC29" s="258">
        <v>0</v>
      </c>
      <c r="BD29" s="258">
        <v>0</v>
      </c>
      <c r="BE29" s="258">
        <v>0</v>
      </c>
      <c r="BF29" s="258">
        <f t="shared" si="5"/>
        <v>10</v>
      </c>
    </row>
    <row r="30" spans="1:58" x14ac:dyDescent="0.25">
      <c r="A30" s="890"/>
      <c r="B30" s="914" t="s">
        <v>223</v>
      </c>
      <c r="C30" s="918" t="s">
        <v>224</v>
      </c>
      <c r="D30" s="192" t="s">
        <v>164</v>
      </c>
      <c r="E30" s="287"/>
      <c r="F30" s="288">
        <f>SUM(F32,F34,)</f>
        <v>14</v>
      </c>
      <c r="G30" s="288">
        <f t="shared" ref="G30:BF31" si="11">SUM(G32,G34,)</f>
        <v>14</v>
      </c>
      <c r="H30" s="288">
        <f t="shared" si="11"/>
        <v>14</v>
      </c>
      <c r="I30" s="288">
        <f t="shared" si="11"/>
        <v>14</v>
      </c>
      <c r="J30" s="288">
        <f t="shared" si="11"/>
        <v>14</v>
      </c>
      <c r="K30" s="288">
        <f t="shared" si="11"/>
        <v>14</v>
      </c>
      <c r="L30" s="288">
        <f t="shared" si="11"/>
        <v>12</v>
      </c>
      <c r="M30" s="288">
        <f t="shared" si="11"/>
        <v>12</v>
      </c>
      <c r="N30" s="288">
        <f t="shared" si="11"/>
        <v>12</v>
      </c>
      <c r="O30" s="288">
        <f t="shared" si="11"/>
        <v>12</v>
      </c>
      <c r="P30" s="288">
        <f t="shared" si="11"/>
        <v>12</v>
      </c>
      <c r="Q30" s="288">
        <f t="shared" si="11"/>
        <v>12</v>
      </c>
      <c r="R30" s="288">
        <f t="shared" si="11"/>
        <v>12</v>
      </c>
      <c r="S30" s="288">
        <f t="shared" si="11"/>
        <v>12</v>
      </c>
      <c r="T30" s="288">
        <f t="shared" si="11"/>
        <v>12</v>
      </c>
      <c r="U30" s="288">
        <f t="shared" si="11"/>
        <v>12</v>
      </c>
      <c r="V30" s="244">
        <v>0</v>
      </c>
      <c r="W30" s="253">
        <f t="shared" si="11"/>
        <v>0</v>
      </c>
      <c r="X30" s="253">
        <f t="shared" si="11"/>
        <v>0</v>
      </c>
      <c r="Y30" s="254">
        <f t="shared" si="11"/>
        <v>0</v>
      </c>
      <c r="Z30" s="254">
        <f t="shared" si="11"/>
        <v>0</v>
      </c>
      <c r="AA30" s="254">
        <f t="shared" si="11"/>
        <v>0</v>
      </c>
      <c r="AB30" s="254">
        <f t="shared" si="11"/>
        <v>0</v>
      </c>
      <c r="AC30" s="254">
        <f t="shared" si="11"/>
        <v>0</v>
      </c>
      <c r="AD30" s="254">
        <f t="shared" si="11"/>
        <v>0</v>
      </c>
      <c r="AE30" s="254">
        <f t="shared" si="11"/>
        <v>0</v>
      </c>
      <c r="AF30" s="254">
        <f t="shared" si="11"/>
        <v>0</v>
      </c>
      <c r="AG30" s="254">
        <f t="shared" si="11"/>
        <v>0</v>
      </c>
      <c r="AH30" s="254">
        <f t="shared" si="11"/>
        <v>0</v>
      </c>
      <c r="AI30" s="254">
        <f t="shared" si="11"/>
        <v>0</v>
      </c>
      <c r="AJ30" s="254">
        <f t="shared" si="11"/>
        <v>0</v>
      </c>
      <c r="AK30" s="254">
        <f t="shared" si="11"/>
        <v>0</v>
      </c>
      <c r="AL30" s="254">
        <f t="shared" si="11"/>
        <v>0</v>
      </c>
      <c r="AM30" s="285">
        <f t="shared" si="11"/>
        <v>0</v>
      </c>
      <c r="AN30" s="285">
        <f t="shared" si="11"/>
        <v>0</v>
      </c>
      <c r="AO30" s="285">
        <f t="shared" si="11"/>
        <v>0</v>
      </c>
      <c r="AP30" s="285">
        <f t="shared" si="11"/>
        <v>0</v>
      </c>
      <c r="AQ30" s="256">
        <f t="shared" si="11"/>
        <v>0</v>
      </c>
      <c r="AR30" s="256">
        <f t="shared" si="11"/>
        <v>0</v>
      </c>
      <c r="AS30" s="256">
        <f t="shared" si="11"/>
        <v>0</v>
      </c>
      <c r="AT30" s="256">
        <f t="shared" si="11"/>
        <v>0</v>
      </c>
      <c r="AU30" s="289">
        <f t="shared" si="11"/>
        <v>0</v>
      </c>
      <c r="AV30" s="289">
        <f t="shared" si="11"/>
        <v>0</v>
      </c>
      <c r="AW30" s="253">
        <f t="shared" si="11"/>
        <v>0</v>
      </c>
      <c r="AX30" s="253">
        <f t="shared" si="11"/>
        <v>0</v>
      </c>
      <c r="AY30" s="253">
        <f t="shared" si="11"/>
        <v>0</v>
      </c>
      <c r="AZ30" s="253">
        <f t="shared" si="11"/>
        <v>0</v>
      </c>
      <c r="BA30" s="253">
        <f t="shared" si="11"/>
        <v>0</v>
      </c>
      <c r="BB30" s="253">
        <f t="shared" si="11"/>
        <v>0</v>
      </c>
      <c r="BC30" s="253">
        <f t="shared" si="11"/>
        <v>0</v>
      </c>
      <c r="BD30" s="253">
        <f t="shared" si="11"/>
        <v>0</v>
      </c>
      <c r="BE30" s="253">
        <f t="shared" si="11"/>
        <v>0</v>
      </c>
      <c r="BF30" s="253">
        <f t="shared" si="11"/>
        <v>204</v>
      </c>
    </row>
    <row r="31" spans="1:58" ht="15.75" thickBot="1" x14ac:dyDescent="0.3">
      <c r="A31" s="890"/>
      <c r="B31" s="917"/>
      <c r="C31" s="919"/>
      <c r="D31" s="192" t="s">
        <v>165</v>
      </c>
      <c r="E31" s="287"/>
      <c r="F31" s="288">
        <f>SUM(F33,F35,)</f>
        <v>6</v>
      </c>
      <c r="G31" s="288">
        <f t="shared" si="11"/>
        <v>8</v>
      </c>
      <c r="H31" s="288">
        <f t="shared" si="11"/>
        <v>6</v>
      </c>
      <c r="I31" s="288">
        <f t="shared" si="11"/>
        <v>8</v>
      </c>
      <c r="J31" s="288">
        <f t="shared" si="11"/>
        <v>6</v>
      </c>
      <c r="K31" s="288">
        <f t="shared" si="11"/>
        <v>8</v>
      </c>
      <c r="L31" s="288">
        <f t="shared" si="11"/>
        <v>5</v>
      </c>
      <c r="M31" s="288">
        <f t="shared" si="11"/>
        <v>7</v>
      </c>
      <c r="N31" s="288">
        <f t="shared" si="11"/>
        <v>5</v>
      </c>
      <c r="O31" s="288">
        <f t="shared" si="11"/>
        <v>7</v>
      </c>
      <c r="P31" s="288">
        <f t="shared" si="11"/>
        <v>5</v>
      </c>
      <c r="Q31" s="288">
        <f t="shared" si="11"/>
        <v>7</v>
      </c>
      <c r="R31" s="288">
        <f t="shared" si="11"/>
        <v>5</v>
      </c>
      <c r="S31" s="288">
        <f t="shared" si="11"/>
        <v>7</v>
      </c>
      <c r="T31" s="288">
        <f t="shared" si="11"/>
        <v>5</v>
      </c>
      <c r="U31" s="288">
        <f t="shared" si="11"/>
        <v>7</v>
      </c>
      <c r="V31" s="244">
        <v>0</v>
      </c>
      <c r="W31" s="253">
        <f t="shared" si="11"/>
        <v>0</v>
      </c>
      <c r="X31" s="253">
        <f t="shared" si="11"/>
        <v>0</v>
      </c>
      <c r="Y31" s="254">
        <f t="shared" si="11"/>
        <v>0</v>
      </c>
      <c r="Z31" s="254">
        <f t="shared" si="11"/>
        <v>0</v>
      </c>
      <c r="AA31" s="254">
        <f t="shared" si="11"/>
        <v>0</v>
      </c>
      <c r="AB31" s="254">
        <f t="shared" si="11"/>
        <v>0</v>
      </c>
      <c r="AC31" s="254">
        <f t="shared" si="11"/>
        <v>0</v>
      </c>
      <c r="AD31" s="254">
        <f t="shared" si="11"/>
        <v>0</v>
      </c>
      <c r="AE31" s="254">
        <f t="shared" si="11"/>
        <v>0</v>
      </c>
      <c r="AF31" s="254">
        <f t="shared" si="11"/>
        <v>0</v>
      </c>
      <c r="AG31" s="254">
        <f t="shared" si="11"/>
        <v>0</v>
      </c>
      <c r="AH31" s="254">
        <f t="shared" si="11"/>
        <v>0</v>
      </c>
      <c r="AI31" s="254">
        <f t="shared" si="11"/>
        <v>0</v>
      </c>
      <c r="AJ31" s="254">
        <f t="shared" si="11"/>
        <v>0</v>
      </c>
      <c r="AK31" s="254">
        <f t="shared" si="11"/>
        <v>0</v>
      </c>
      <c r="AL31" s="254">
        <f t="shared" si="11"/>
        <v>0</v>
      </c>
      <c r="AM31" s="285">
        <f t="shared" si="11"/>
        <v>0</v>
      </c>
      <c r="AN31" s="285">
        <f t="shared" si="11"/>
        <v>0</v>
      </c>
      <c r="AO31" s="285">
        <f t="shared" si="11"/>
        <v>0</v>
      </c>
      <c r="AP31" s="285">
        <f t="shared" si="11"/>
        <v>0</v>
      </c>
      <c r="AQ31" s="256">
        <f t="shared" si="11"/>
        <v>0</v>
      </c>
      <c r="AR31" s="256">
        <f t="shared" si="11"/>
        <v>0</v>
      </c>
      <c r="AS31" s="256">
        <f t="shared" si="11"/>
        <v>0</v>
      </c>
      <c r="AT31" s="256">
        <f t="shared" si="11"/>
        <v>0</v>
      </c>
      <c r="AU31" s="289">
        <f t="shared" si="11"/>
        <v>0</v>
      </c>
      <c r="AV31" s="289">
        <f t="shared" si="11"/>
        <v>0</v>
      </c>
      <c r="AW31" s="253">
        <f t="shared" si="11"/>
        <v>0</v>
      </c>
      <c r="AX31" s="253">
        <f t="shared" si="11"/>
        <v>0</v>
      </c>
      <c r="AY31" s="253">
        <f t="shared" si="11"/>
        <v>0</v>
      </c>
      <c r="AZ31" s="253">
        <f t="shared" si="11"/>
        <v>0</v>
      </c>
      <c r="BA31" s="253">
        <f t="shared" si="11"/>
        <v>0</v>
      </c>
      <c r="BB31" s="253">
        <f t="shared" si="11"/>
        <v>0</v>
      </c>
      <c r="BC31" s="253">
        <f t="shared" si="11"/>
        <v>0</v>
      </c>
      <c r="BD31" s="253">
        <f t="shared" si="11"/>
        <v>0</v>
      </c>
      <c r="BE31" s="253">
        <f t="shared" si="11"/>
        <v>0</v>
      </c>
      <c r="BF31" s="253">
        <f t="shared" si="11"/>
        <v>102</v>
      </c>
    </row>
    <row r="32" spans="1:58" x14ac:dyDescent="0.25">
      <c r="A32" s="890"/>
      <c r="B32" s="920" t="s">
        <v>225</v>
      </c>
      <c r="C32" s="921" t="s">
        <v>226</v>
      </c>
      <c r="D32" s="192" t="s">
        <v>164</v>
      </c>
      <c r="E32" s="250"/>
      <c r="F32" s="273">
        <v>7</v>
      </c>
      <c r="G32" s="273">
        <v>8</v>
      </c>
      <c r="H32" s="273">
        <v>7</v>
      </c>
      <c r="I32" s="273">
        <v>8</v>
      </c>
      <c r="J32" s="273">
        <v>7</v>
      </c>
      <c r="K32" s="273">
        <v>8</v>
      </c>
      <c r="L32" s="273">
        <v>5</v>
      </c>
      <c r="M32" s="273">
        <v>6</v>
      </c>
      <c r="N32" s="273">
        <v>5</v>
      </c>
      <c r="O32" s="273">
        <v>6</v>
      </c>
      <c r="P32" s="273">
        <v>5</v>
      </c>
      <c r="Q32" s="273">
        <v>6</v>
      </c>
      <c r="R32" s="273">
        <v>5</v>
      </c>
      <c r="S32" s="273">
        <v>6</v>
      </c>
      <c r="T32" s="273">
        <v>5</v>
      </c>
      <c r="U32" s="273">
        <v>6</v>
      </c>
      <c r="V32" s="244">
        <v>0</v>
      </c>
      <c r="W32" s="253">
        <v>0</v>
      </c>
      <c r="X32" s="253">
        <v>0</v>
      </c>
      <c r="Y32" s="254">
        <v>0</v>
      </c>
      <c r="Z32" s="254">
        <v>0</v>
      </c>
      <c r="AA32" s="254">
        <v>0</v>
      </c>
      <c r="AB32" s="254">
        <v>0</v>
      </c>
      <c r="AC32" s="254">
        <v>0</v>
      </c>
      <c r="AD32" s="254">
        <v>0</v>
      </c>
      <c r="AE32" s="254">
        <v>0</v>
      </c>
      <c r="AF32" s="254">
        <v>0</v>
      </c>
      <c r="AG32" s="254">
        <v>0</v>
      </c>
      <c r="AH32" s="254">
        <v>0</v>
      </c>
      <c r="AI32" s="254">
        <v>0</v>
      </c>
      <c r="AJ32" s="254">
        <v>0</v>
      </c>
      <c r="AK32" s="254">
        <v>0</v>
      </c>
      <c r="AL32" s="254">
        <v>0</v>
      </c>
      <c r="AM32" s="285">
        <v>0</v>
      </c>
      <c r="AN32" s="285">
        <v>0</v>
      </c>
      <c r="AO32" s="285">
        <v>0</v>
      </c>
      <c r="AP32" s="285">
        <v>0</v>
      </c>
      <c r="AQ32" s="286">
        <v>0</v>
      </c>
      <c r="AR32" s="286">
        <v>0</v>
      </c>
      <c r="AS32" s="286">
        <v>0</v>
      </c>
      <c r="AT32" s="286">
        <v>0</v>
      </c>
      <c r="AU32" s="257">
        <v>0</v>
      </c>
      <c r="AV32" s="257">
        <v>0</v>
      </c>
      <c r="AW32" s="258">
        <v>0</v>
      </c>
      <c r="AX32" s="258">
        <v>0</v>
      </c>
      <c r="AY32" s="258">
        <v>0</v>
      </c>
      <c r="AZ32" s="258">
        <v>0</v>
      </c>
      <c r="BA32" s="258">
        <v>0</v>
      </c>
      <c r="BB32" s="258">
        <v>0</v>
      </c>
      <c r="BC32" s="258">
        <v>0</v>
      </c>
      <c r="BD32" s="258">
        <v>0</v>
      </c>
      <c r="BE32" s="258">
        <v>0</v>
      </c>
      <c r="BF32" s="258">
        <f t="shared" si="5"/>
        <v>100</v>
      </c>
    </row>
    <row r="33" spans="1:58" x14ac:dyDescent="0.25">
      <c r="A33" s="890"/>
      <c r="B33" s="912"/>
      <c r="C33" s="922"/>
      <c r="D33" s="192" t="s">
        <v>165</v>
      </c>
      <c r="E33" s="250"/>
      <c r="F33" s="273">
        <v>3</v>
      </c>
      <c r="G33" s="273">
        <v>4</v>
      </c>
      <c r="H33" s="273">
        <v>3</v>
      </c>
      <c r="I33" s="273">
        <v>4</v>
      </c>
      <c r="J33" s="273">
        <v>3</v>
      </c>
      <c r="K33" s="273">
        <v>4</v>
      </c>
      <c r="L33" s="273">
        <v>3</v>
      </c>
      <c r="M33" s="273">
        <v>3</v>
      </c>
      <c r="N33" s="273">
        <v>3</v>
      </c>
      <c r="O33" s="273">
        <v>3</v>
      </c>
      <c r="P33" s="273">
        <v>3</v>
      </c>
      <c r="Q33" s="273">
        <v>3</v>
      </c>
      <c r="R33" s="273">
        <v>3</v>
      </c>
      <c r="S33" s="273">
        <v>3</v>
      </c>
      <c r="T33" s="273">
        <v>2</v>
      </c>
      <c r="U33" s="273">
        <v>3</v>
      </c>
      <c r="V33" s="244">
        <v>0</v>
      </c>
      <c r="W33" s="253">
        <v>0</v>
      </c>
      <c r="X33" s="253">
        <v>0</v>
      </c>
      <c r="Y33" s="254">
        <v>0</v>
      </c>
      <c r="Z33" s="254">
        <v>0</v>
      </c>
      <c r="AA33" s="254">
        <v>0</v>
      </c>
      <c r="AB33" s="254">
        <v>0</v>
      </c>
      <c r="AC33" s="254">
        <v>0</v>
      </c>
      <c r="AD33" s="254">
        <v>0</v>
      </c>
      <c r="AE33" s="254">
        <v>0</v>
      </c>
      <c r="AF33" s="254">
        <v>0</v>
      </c>
      <c r="AG33" s="254">
        <v>0</v>
      </c>
      <c r="AH33" s="254">
        <v>0</v>
      </c>
      <c r="AI33" s="254">
        <v>0</v>
      </c>
      <c r="AJ33" s="254">
        <v>0</v>
      </c>
      <c r="AK33" s="254">
        <v>0</v>
      </c>
      <c r="AL33" s="254">
        <v>0</v>
      </c>
      <c r="AM33" s="285">
        <v>0</v>
      </c>
      <c r="AN33" s="285">
        <v>0</v>
      </c>
      <c r="AO33" s="285">
        <v>0</v>
      </c>
      <c r="AP33" s="285">
        <v>0</v>
      </c>
      <c r="AQ33" s="286">
        <v>0</v>
      </c>
      <c r="AR33" s="286">
        <v>0</v>
      </c>
      <c r="AS33" s="286">
        <v>0</v>
      </c>
      <c r="AT33" s="286">
        <v>0</v>
      </c>
      <c r="AU33" s="257">
        <v>0</v>
      </c>
      <c r="AV33" s="257">
        <v>0</v>
      </c>
      <c r="AW33" s="258">
        <v>0</v>
      </c>
      <c r="AX33" s="258">
        <v>0</v>
      </c>
      <c r="AY33" s="258">
        <v>0</v>
      </c>
      <c r="AZ33" s="258">
        <v>0</v>
      </c>
      <c r="BA33" s="258">
        <v>0</v>
      </c>
      <c r="BB33" s="258">
        <v>0</v>
      </c>
      <c r="BC33" s="258">
        <v>0</v>
      </c>
      <c r="BD33" s="258">
        <v>0</v>
      </c>
      <c r="BE33" s="258">
        <v>0</v>
      </c>
      <c r="BF33" s="258">
        <f t="shared" si="5"/>
        <v>50</v>
      </c>
    </row>
    <row r="34" spans="1:58" x14ac:dyDescent="0.25">
      <c r="A34" s="890"/>
      <c r="B34" s="911" t="s">
        <v>250</v>
      </c>
      <c r="C34" s="913" t="s">
        <v>76</v>
      </c>
      <c r="D34" s="192" t="s">
        <v>164</v>
      </c>
      <c r="E34" s="250"/>
      <c r="F34" s="273">
        <v>7</v>
      </c>
      <c r="G34" s="273">
        <v>6</v>
      </c>
      <c r="H34" s="273">
        <v>7</v>
      </c>
      <c r="I34" s="273">
        <v>6</v>
      </c>
      <c r="J34" s="273">
        <v>7</v>
      </c>
      <c r="K34" s="273">
        <v>6</v>
      </c>
      <c r="L34" s="273">
        <v>7</v>
      </c>
      <c r="M34" s="273">
        <v>6</v>
      </c>
      <c r="N34" s="273">
        <v>7</v>
      </c>
      <c r="O34" s="273">
        <v>6</v>
      </c>
      <c r="P34" s="273">
        <v>7</v>
      </c>
      <c r="Q34" s="273">
        <v>6</v>
      </c>
      <c r="R34" s="273">
        <v>7</v>
      </c>
      <c r="S34" s="273">
        <v>6</v>
      </c>
      <c r="T34" s="273">
        <v>7</v>
      </c>
      <c r="U34" s="273">
        <v>6</v>
      </c>
      <c r="V34" s="244">
        <v>0</v>
      </c>
      <c r="W34" s="253">
        <v>0</v>
      </c>
      <c r="X34" s="253">
        <v>0</v>
      </c>
      <c r="Y34" s="254">
        <v>0</v>
      </c>
      <c r="Z34" s="254">
        <v>0</v>
      </c>
      <c r="AA34" s="254">
        <v>0</v>
      </c>
      <c r="AB34" s="254">
        <v>0</v>
      </c>
      <c r="AC34" s="254">
        <v>0</v>
      </c>
      <c r="AD34" s="254">
        <v>0</v>
      </c>
      <c r="AE34" s="254">
        <v>0</v>
      </c>
      <c r="AF34" s="254">
        <v>0</v>
      </c>
      <c r="AG34" s="254">
        <v>0</v>
      </c>
      <c r="AH34" s="254">
        <v>0</v>
      </c>
      <c r="AI34" s="254">
        <v>0</v>
      </c>
      <c r="AJ34" s="254">
        <v>0</v>
      </c>
      <c r="AK34" s="254">
        <v>0</v>
      </c>
      <c r="AL34" s="254">
        <v>0</v>
      </c>
      <c r="AM34" s="285">
        <v>0</v>
      </c>
      <c r="AN34" s="285">
        <v>0</v>
      </c>
      <c r="AO34" s="285">
        <v>0</v>
      </c>
      <c r="AP34" s="285">
        <v>0</v>
      </c>
      <c r="AQ34" s="286">
        <v>0</v>
      </c>
      <c r="AR34" s="286">
        <v>0</v>
      </c>
      <c r="AS34" s="286">
        <v>0</v>
      </c>
      <c r="AT34" s="286">
        <v>0</v>
      </c>
      <c r="AU34" s="257">
        <v>0</v>
      </c>
      <c r="AV34" s="257">
        <v>0</v>
      </c>
      <c r="AW34" s="258">
        <v>0</v>
      </c>
      <c r="AX34" s="258">
        <v>0</v>
      </c>
      <c r="AY34" s="258">
        <v>0</v>
      </c>
      <c r="AZ34" s="258">
        <v>0</v>
      </c>
      <c r="BA34" s="258">
        <v>0</v>
      </c>
      <c r="BB34" s="258">
        <v>0</v>
      </c>
      <c r="BC34" s="258">
        <v>0</v>
      </c>
      <c r="BD34" s="258">
        <v>0</v>
      </c>
      <c r="BE34" s="258">
        <v>0</v>
      </c>
      <c r="BF34" s="258">
        <f t="shared" si="5"/>
        <v>104</v>
      </c>
    </row>
    <row r="35" spans="1:58" x14ac:dyDescent="0.25">
      <c r="A35" s="890"/>
      <c r="B35" s="912"/>
      <c r="C35" s="913"/>
      <c r="D35" s="192" t="s">
        <v>165</v>
      </c>
      <c r="E35" s="250"/>
      <c r="F35" s="272">
        <v>3</v>
      </c>
      <c r="G35" s="272">
        <v>4</v>
      </c>
      <c r="H35" s="272">
        <v>3</v>
      </c>
      <c r="I35" s="272">
        <v>4</v>
      </c>
      <c r="J35" s="272">
        <v>3</v>
      </c>
      <c r="K35" s="272">
        <v>4</v>
      </c>
      <c r="L35" s="272">
        <v>2</v>
      </c>
      <c r="M35" s="272">
        <v>4</v>
      </c>
      <c r="N35" s="272">
        <v>2</v>
      </c>
      <c r="O35" s="272">
        <v>4</v>
      </c>
      <c r="P35" s="272">
        <v>2</v>
      </c>
      <c r="Q35" s="272">
        <v>4</v>
      </c>
      <c r="R35" s="272">
        <v>2</v>
      </c>
      <c r="S35" s="272">
        <v>4</v>
      </c>
      <c r="T35" s="272">
        <v>3</v>
      </c>
      <c r="U35" s="272">
        <v>4</v>
      </c>
      <c r="V35" s="244">
        <v>0</v>
      </c>
      <c r="W35" s="253">
        <v>0</v>
      </c>
      <c r="X35" s="253">
        <v>0</v>
      </c>
      <c r="Y35" s="254">
        <v>0</v>
      </c>
      <c r="Z35" s="254">
        <v>0</v>
      </c>
      <c r="AA35" s="254">
        <v>0</v>
      </c>
      <c r="AB35" s="254">
        <v>0</v>
      </c>
      <c r="AC35" s="254">
        <v>0</v>
      </c>
      <c r="AD35" s="254">
        <v>0</v>
      </c>
      <c r="AE35" s="254">
        <v>0</v>
      </c>
      <c r="AF35" s="254">
        <v>0</v>
      </c>
      <c r="AG35" s="254">
        <v>0</v>
      </c>
      <c r="AH35" s="254">
        <v>0</v>
      </c>
      <c r="AI35" s="254">
        <v>0</v>
      </c>
      <c r="AJ35" s="254">
        <v>0</v>
      </c>
      <c r="AK35" s="254">
        <v>0</v>
      </c>
      <c r="AL35" s="254">
        <v>0</v>
      </c>
      <c r="AM35" s="285">
        <v>0</v>
      </c>
      <c r="AN35" s="285">
        <v>0</v>
      </c>
      <c r="AO35" s="285">
        <v>0</v>
      </c>
      <c r="AP35" s="285">
        <v>0</v>
      </c>
      <c r="AQ35" s="286">
        <v>0</v>
      </c>
      <c r="AR35" s="286">
        <v>0</v>
      </c>
      <c r="AS35" s="286">
        <v>0</v>
      </c>
      <c r="AT35" s="286">
        <v>0</v>
      </c>
      <c r="AU35" s="257">
        <v>0</v>
      </c>
      <c r="AV35" s="257">
        <v>0</v>
      </c>
      <c r="AW35" s="258">
        <v>0</v>
      </c>
      <c r="AX35" s="258">
        <v>0</v>
      </c>
      <c r="AY35" s="258">
        <v>0</v>
      </c>
      <c r="AZ35" s="258">
        <v>0</v>
      </c>
      <c r="BA35" s="258">
        <v>0</v>
      </c>
      <c r="BB35" s="258">
        <v>0</v>
      </c>
      <c r="BC35" s="258">
        <v>0</v>
      </c>
      <c r="BD35" s="258">
        <v>0</v>
      </c>
      <c r="BE35" s="258">
        <v>0</v>
      </c>
      <c r="BF35" s="258">
        <f t="shared" si="5"/>
        <v>52</v>
      </c>
    </row>
    <row r="36" spans="1:58" x14ac:dyDescent="0.25">
      <c r="A36" s="890"/>
      <c r="B36" s="914" t="s">
        <v>251</v>
      </c>
      <c r="C36" s="915" t="s">
        <v>121</v>
      </c>
      <c r="D36" s="192" t="s">
        <v>164</v>
      </c>
      <c r="E36" s="218"/>
      <c r="F36" s="115">
        <v>0</v>
      </c>
      <c r="G36" s="115">
        <v>0</v>
      </c>
      <c r="H36" s="115">
        <v>0</v>
      </c>
      <c r="I36" s="115">
        <v>0</v>
      </c>
      <c r="J36" s="115">
        <v>0</v>
      </c>
      <c r="K36" s="115">
        <v>0</v>
      </c>
      <c r="L36" s="115">
        <v>0</v>
      </c>
      <c r="M36" s="115">
        <v>0</v>
      </c>
      <c r="N36" s="115">
        <v>0</v>
      </c>
      <c r="O36" s="115">
        <v>0</v>
      </c>
      <c r="P36" s="115">
        <v>0</v>
      </c>
      <c r="Q36" s="115">
        <v>0</v>
      </c>
      <c r="R36" s="115">
        <v>0</v>
      </c>
      <c r="S36" s="115">
        <v>0</v>
      </c>
      <c r="T36" s="115">
        <v>0</v>
      </c>
      <c r="U36" s="115">
        <v>0</v>
      </c>
      <c r="V36" s="244">
        <v>0</v>
      </c>
      <c r="W36" s="253">
        <v>0</v>
      </c>
      <c r="X36" s="253">
        <v>0</v>
      </c>
      <c r="Y36" s="254">
        <v>36</v>
      </c>
      <c r="Z36" s="254">
        <v>36</v>
      </c>
      <c r="AA36" s="254">
        <v>36</v>
      </c>
      <c r="AB36" s="254">
        <v>36</v>
      </c>
      <c r="AC36" s="254">
        <v>36</v>
      </c>
      <c r="AD36" s="254">
        <v>36</v>
      </c>
      <c r="AE36" s="254">
        <v>36</v>
      </c>
      <c r="AF36" s="254">
        <v>36</v>
      </c>
      <c r="AG36" s="254">
        <v>36</v>
      </c>
      <c r="AH36" s="254">
        <v>0</v>
      </c>
      <c r="AI36" s="254">
        <v>0</v>
      </c>
      <c r="AJ36" s="254">
        <v>0</v>
      </c>
      <c r="AK36" s="254">
        <v>0</v>
      </c>
      <c r="AL36" s="254">
        <v>0</v>
      </c>
      <c r="AM36" s="285">
        <v>0</v>
      </c>
      <c r="AN36" s="285">
        <v>0</v>
      </c>
      <c r="AO36" s="285">
        <v>0</v>
      </c>
      <c r="AP36" s="285">
        <v>0</v>
      </c>
      <c r="AQ36" s="286">
        <v>0</v>
      </c>
      <c r="AR36" s="286">
        <v>0</v>
      </c>
      <c r="AS36" s="286">
        <v>0</v>
      </c>
      <c r="AT36" s="286">
        <v>0</v>
      </c>
      <c r="AU36" s="257">
        <v>0</v>
      </c>
      <c r="AV36" s="257">
        <v>0</v>
      </c>
      <c r="AW36" s="258">
        <v>0</v>
      </c>
      <c r="AX36" s="258">
        <v>0</v>
      </c>
      <c r="AY36" s="258">
        <v>0</v>
      </c>
      <c r="AZ36" s="258">
        <v>0</v>
      </c>
      <c r="BA36" s="258">
        <v>0</v>
      </c>
      <c r="BB36" s="258">
        <v>0</v>
      </c>
      <c r="BC36" s="258">
        <v>0</v>
      </c>
      <c r="BD36" s="258">
        <v>0</v>
      </c>
      <c r="BE36" s="258">
        <v>0</v>
      </c>
      <c r="BF36" s="258">
        <f t="shared" si="5"/>
        <v>324</v>
      </c>
    </row>
    <row r="37" spans="1:58" x14ac:dyDescent="0.25">
      <c r="A37" s="890"/>
      <c r="B37" s="912"/>
      <c r="C37" s="916"/>
      <c r="D37" s="192" t="s">
        <v>165</v>
      </c>
      <c r="E37" s="221"/>
      <c r="F37" s="115">
        <v>0</v>
      </c>
      <c r="G37" s="115">
        <v>0</v>
      </c>
      <c r="H37" s="115">
        <v>0</v>
      </c>
      <c r="I37" s="115">
        <v>0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5">
        <v>0</v>
      </c>
      <c r="P37" s="115">
        <v>0</v>
      </c>
      <c r="Q37" s="115">
        <v>0</v>
      </c>
      <c r="R37" s="115">
        <v>0</v>
      </c>
      <c r="S37" s="115">
        <v>0</v>
      </c>
      <c r="T37" s="115">
        <v>0</v>
      </c>
      <c r="U37" s="115">
        <v>0</v>
      </c>
      <c r="V37" s="244">
        <v>0</v>
      </c>
      <c r="W37" s="253">
        <v>0</v>
      </c>
      <c r="X37" s="253">
        <v>0</v>
      </c>
      <c r="Y37" s="254">
        <v>0</v>
      </c>
      <c r="Z37" s="254">
        <v>0</v>
      </c>
      <c r="AA37" s="254">
        <v>0</v>
      </c>
      <c r="AB37" s="254">
        <v>0</v>
      </c>
      <c r="AC37" s="254">
        <v>0</v>
      </c>
      <c r="AD37" s="254">
        <v>0</v>
      </c>
      <c r="AE37" s="254">
        <v>0</v>
      </c>
      <c r="AF37" s="254">
        <v>0</v>
      </c>
      <c r="AG37" s="254">
        <v>0</v>
      </c>
      <c r="AH37" s="254">
        <v>0</v>
      </c>
      <c r="AI37" s="254">
        <v>0</v>
      </c>
      <c r="AJ37" s="254">
        <v>0</v>
      </c>
      <c r="AK37" s="254">
        <v>0</v>
      </c>
      <c r="AL37" s="254">
        <v>0</v>
      </c>
      <c r="AM37" s="285">
        <v>0</v>
      </c>
      <c r="AN37" s="285">
        <v>0</v>
      </c>
      <c r="AO37" s="285">
        <v>0</v>
      </c>
      <c r="AP37" s="285">
        <v>0</v>
      </c>
      <c r="AQ37" s="286">
        <v>0</v>
      </c>
      <c r="AR37" s="286">
        <v>0</v>
      </c>
      <c r="AS37" s="286">
        <v>0</v>
      </c>
      <c r="AT37" s="286">
        <v>0</v>
      </c>
      <c r="AU37" s="257">
        <v>0</v>
      </c>
      <c r="AV37" s="257">
        <v>0</v>
      </c>
      <c r="AW37" s="258">
        <v>0</v>
      </c>
      <c r="AX37" s="258">
        <v>0</v>
      </c>
      <c r="AY37" s="258">
        <v>0</v>
      </c>
      <c r="AZ37" s="258">
        <v>0</v>
      </c>
      <c r="BA37" s="258">
        <v>0</v>
      </c>
      <c r="BB37" s="258">
        <v>0</v>
      </c>
      <c r="BC37" s="258">
        <v>0</v>
      </c>
      <c r="BD37" s="258">
        <v>0</v>
      </c>
      <c r="BE37" s="258">
        <v>0</v>
      </c>
      <c r="BF37" s="258">
        <f t="shared" si="5"/>
        <v>0</v>
      </c>
    </row>
    <row r="38" spans="1:58" x14ac:dyDescent="0.25">
      <c r="A38" s="890"/>
      <c r="B38" s="914" t="s">
        <v>252</v>
      </c>
      <c r="C38" s="915" t="s">
        <v>253</v>
      </c>
      <c r="D38" s="192" t="s">
        <v>164</v>
      </c>
      <c r="E38" s="250"/>
      <c r="F38" s="115">
        <v>0</v>
      </c>
      <c r="G38" s="115">
        <v>0</v>
      </c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0</v>
      </c>
      <c r="P38" s="115">
        <v>0</v>
      </c>
      <c r="Q38" s="115">
        <v>0</v>
      </c>
      <c r="R38" s="115">
        <v>0</v>
      </c>
      <c r="S38" s="115">
        <v>0</v>
      </c>
      <c r="T38" s="115">
        <v>0</v>
      </c>
      <c r="U38" s="115">
        <v>0</v>
      </c>
      <c r="V38" s="244">
        <v>0</v>
      </c>
      <c r="W38" s="253">
        <v>0</v>
      </c>
      <c r="X38" s="253">
        <v>0</v>
      </c>
      <c r="Y38" s="254">
        <v>0</v>
      </c>
      <c r="Z38" s="254">
        <v>0</v>
      </c>
      <c r="AA38" s="254">
        <v>0</v>
      </c>
      <c r="AB38" s="254">
        <v>0</v>
      </c>
      <c r="AC38" s="254">
        <v>0</v>
      </c>
      <c r="AD38" s="254">
        <v>0</v>
      </c>
      <c r="AE38" s="254">
        <v>0</v>
      </c>
      <c r="AF38" s="254">
        <v>0</v>
      </c>
      <c r="AG38" s="254">
        <v>0</v>
      </c>
      <c r="AH38" s="254">
        <v>36</v>
      </c>
      <c r="AI38" s="254">
        <v>36</v>
      </c>
      <c r="AJ38" s="254">
        <v>0</v>
      </c>
      <c r="AK38" s="254">
        <v>0</v>
      </c>
      <c r="AL38" s="254">
        <v>0</v>
      </c>
      <c r="AM38" s="285">
        <v>0</v>
      </c>
      <c r="AN38" s="285">
        <v>0</v>
      </c>
      <c r="AO38" s="285">
        <v>0</v>
      </c>
      <c r="AP38" s="285">
        <v>0</v>
      </c>
      <c r="AQ38" s="286">
        <v>0</v>
      </c>
      <c r="AR38" s="286">
        <v>0</v>
      </c>
      <c r="AS38" s="286">
        <v>0</v>
      </c>
      <c r="AT38" s="286">
        <v>0</v>
      </c>
      <c r="AU38" s="257">
        <v>0</v>
      </c>
      <c r="AV38" s="257">
        <v>0</v>
      </c>
      <c r="AW38" s="258">
        <v>0</v>
      </c>
      <c r="AX38" s="258">
        <v>0</v>
      </c>
      <c r="AY38" s="258">
        <v>0</v>
      </c>
      <c r="AZ38" s="258">
        <v>0</v>
      </c>
      <c r="BA38" s="258">
        <v>0</v>
      </c>
      <c r="BB38" s="258">
        <v>0</v>
      </c>
      <c r="BC38" s="258">
        <v>0</v>
      </c>
      <c r="BD38" s="258">
        <v>0</v>
      </c>
      <c r="BE38" s="258">
        <v>0</v>
      </c>
      <c r="BF38" s="258">
        <f t="shared" si="5"/>
        <v>72</v>
      </c>
    </row>
    <row r="39" spans="1:58" x14ac:dyDescent="0.25">
      <c r="A39" s="890"/>
      <c r="B39" s="912"/>
      <c r="C39" s="916"/>
      <c r="D39" s="192" t="s">
        <v>165</v>
      </c>
      <c r="E39" s="250"/>
      <c r="F39" s="115">
        <v>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15">
        <v>0</v>
      </c>
      <c r="Q39" s="115">
        <v>0</v>
      </c>
      <c r="R39" s="115">
        <v>0</v>
      </c>
      <c r="S39" s="115">
        <v>0</v>
      </c>
      <c r="T39" s="115">
        <v>0</v>
      </c>
      <c r="U39" s="115">
        <v>0</v>
      </c>
      <c r="V39" s="244">
        <v>0</v>
      </c>
      <c r="W39" s="253">
        <v>0</v>
      </c>
      <c r="X39" s="253">
        <v>0</v>
      </c>
      <c r="Y39" s="254">
        <v>0</v>
      </c>
      <c r="Z39" s="254">
        <v>0</v>
      </c>
      <c r="AA39" s="254">
        <v>0</v>
      </c>
      <c r="AB39" s="254">
        <v>0</v>
      </c>
      <c r="AC39" s="254">
        <v>0</v>
      </c>
      <c r="AD39" s="254">
        <v>0</v>
      </c>
      <c r="AE39" s="254">
        <v>0</v>
      </c>
      <c r="AF39" s="254">
        <v>0</v>
      </c>
      <c r="AG39" s="254">
        <v>0</v>
      </c>
      <c r="AH39" s="254">
        <v>0</v>
      </c>
      <c r="AI39" s="254">
        <v>0</v>
      </c>
      <c r="AJ39" s="254">
        <v>0</v>
      </c>
      <c r="AK39" s="254">
        <v>0</v>
      </c>
      <c r="AL39" s="254">
        <v>0</v>
      </c>
      <c r="AM39" s="285">
        <v>0</v>
      </c>
      <c r="AN39" s="285">
        <v>0</v>
      </c>
      <c r="AO39" s="285">
        <v>0</v>
      </c>
      <c r="AP39" s="285">
        <v>0</v>
      </c>
      <c r="AQ39" s="286">
        <v>0</v>
      </c>
      <c r="AR39" s="286">
        <v>0</v>
      </c>
      <c r="AS39" s="286">
        <v>0</v>
      </c>
      <c r="AT39" s="286">
        <v>0</v>
      </c>
      <c r="AU39" s="257">
        <v>0</v>
      </c>
      <c r="AV39" s="257">
        <v>0</v>
      </c>
      <c r="AW39" s="258">
        <v>0</v>
      </c>
      <c r="AX39" s="258">
        <v>0</v>
      </c>
      <c r="AY39" s="258">
        <v>0</v>
      </c>
      <c r="AZ39" s="258">
        <v>0</v>
      </c>
      <c r="BA39" s="258">
        <v>0</v>
      </c>
      <c r="BB39" s="258">
        <v>0</v>
      </c>
      <c r="BC39" s="258">
        <v>0</v>
      </c>
      <c r="BD39" s="258">
        <v>0</v>
      </c>
      <c r="BE39" s="258">
        <v>0</v>
      </c>
      <c r="BF39" s="258">
        <f t="shared" si="5"/>
        <v>0</v>
      </c>
    </row>
    <row r="40" spans="1:58" x14ac:dyDescent="0.25">
      <c r="A40" s="890"/>
      <c r="B40" s="914" t="s">
        <v>254</v>
      </c>
      <c r="C40" s="915" t="s">
        <v>121</v>
      </c>
      <c r="D40" s="192" t="s">
        <v>164</v>
      </c>
      <c r="E40" s="250"/>
      <c r="F40" s="115">
        <v>0</v>
      </c>
      <c r="G40" s="115">
        <v>0</v>
      </c>
      <c r="H40" s="115">
        <v>0</v>
      </c>
      <c r="I40" s="115">
        <v>0</v>
      </c>
      <c r="J40" s="115">
        <v>0</v>
      </c>
      <c r="K40" s="115">
        <v>0</v>
      </c>
      <c r="L40" s="115">
        <v>0</v>
      </c>
      <c r="M40" s="115">
        <v>0</v>
      </c>
      <c r="N40" s="115">
        <v>0</v>
      </c>
      <c r="O40" s="115">
        <v>0</v>
      </c>
      <c r="P40" s="115">
        <v>0</v>
      </c>
      <c r="Q40" s="115">
        <v>0</v>
      </c>
      <c r="R40" s="115">
        <v>0</v>
      </c>
      <c r="S40" s="115">
        <v>0</v>
      </c>
      <c r="T40" s="115">
        <v>0</v>
      </c>
      <c r="U40" s="115">
        <v>0</v>
      </c>
      <c r="V40" s="244">
        <v>0</v>
      </c>
      <c r="W40" s="253">
        <v>0</v>
      </c>
      <c r="X40" s="253">
        <v>0</v>
      </c>
      <c r="Y40" s="254">
        <v>0</v>
      </c>
      <c r="Z40" s="254">
        <v>0</v>
      </c>
      <c r="AA40" s="254">
        <v>0</v>
      </c>
      <c r="AB40" s="254">
        <v>0</v>
      </c>
      <c r="AC40" s="254">
        <v>0</v>
      </c>
      <c r="AD40" s="254">
        <v>0</v>
      </c>
      <c r="AE40" s="254">
        <v>0</v>
      </c>
      <c r="AF40" s="254">
        <v>0</v>
      </c>
      <c r="AG40" s="254">
        <v>0</v>
      </c>
      <c r="AH40" s="254">
        <v>0</v>
      </c>
      <c r="AI40" s="254">
        <v>0</v>
      </c>
      <c r="AJ40" s="254">
        <v>36</v>
      </c>
      <c r="AK40" s="254">
        <v>36</v>
      </c>
      <c r="AL40" s="254">
        <v>36</v>
      </c>
      <c r="AM40" s="285">
        <v>0</v>
      </c>
      <c r="AN40" s="285">
        <v>0</v>
      </c>
      <c r="AO40" s="285">
        <v>0</v>
      </c>
      <c r="AP40" s="285">
        <v>0</v>
      </c>
      <c r="AQ40" s="286">
        <v>0</v>
      </c>
      <c r="AR40" s="286">
        <v>0</v>
      </c>
      <c r="AS40" s="286">
        <v>0</v>
      </c>
      <c r="AT40" s="286">
        <v>0</v>
      </c>
      <c r="AU40" s="257">
        <v>0</v>
      </c>
      <c r="AV40" s="257">
        <v>0</v>
      </c>
      <c r="AW40" s="258">
        <v>0</v>
      </c>
      <c r="AX40" s="258">
        <v>0</v>
      </c>
      <c r="AY40" s="258">
        <v>0</v>
      </c>
      <c r="AZ40" s="258">
        <v>0</v>
      </c>
      <c r="BA40" s="258">
        <v>0</v>
      </c>
      <c r="BB40" s="258">
        <v>0</v>
      </c>
      <c r="BC40" s="258">
        <v>0</v>
      </c>
      <c r="BD40" s="258">
        <v>0</v>
      </c>
      <c r="BE40" s="258">
        <v>0</v>
      </c>
      <c r="BF40" s="258">
        <f t="shared" si="5"/>
        <v>108</v>
      </c>
    </row>
    <row r="41" spans="1:58" x14ac:dyDescent="0.25">
      <c r="A41" s="890"/>
      <c r="B41" s="912"/>
      <c r="C41" s="916"/>
      <c r="D41" s="192" t="s">
        <v>165</v>
      </c>
      <c r="E41" s="250"/>
      <c r="F41" s="115">
        <v>0</v>
      </c>
      <c r="G41" s="115">
        <v>0</v>
      </c>
      <c r="H41" s="115">
        <v>0</v>
      </c>
      <c r="I41" s="115">
        <v>0</v>
      </c>
      <c r="J41" s="115">
        <v>0</v>
      </c>
      <c r="K41" s="115">
        <v>0</v>
      </c>
      <c r="L41" s="115">
        <v>0</v>
      </c>
      <c r="M41" s="115">
        <v>0</v>
      </c>
      <c r="N41" s="115">
        <v>0</v>
      </c>
      <c r="O41" s="115">
        <v>0</v>
      </c>
      <c r="P41" s="115">
        <v>0</v>
      </c>
      <c r="Q41" s="115">
        <v>0</v>
      </c>
      <c r="R41" s="115">
        <v>0</v>
      </c>
      <c r="S41" s="115">
        <v>0</v>
      </c>
      <c r="T41" s="115">
        <v>0</v>
      </c>
      <c r="U41" s="115">
        <v>0</v>
      </c>
      <c r="V41" s="244">
        <v>0</v>
      </c>
      <c r="W41" s="253">
        <v>0</v>
      </c>
      <c r="X41" s="253">
        <v>0</v>
      </c>
      <c r="Y41" s="254">
        <v>0</v>
      </c>
      <c r="Z41" s="254">
        <v>0</v>
      </c>
      <c r="AA41" s="254">
        <v>0</v>
      </c>
      <c r="AB41" s="254">
        <v>0</v>
      </c>
      <c r="AC41" s="254">
        <v>0</v>
      </c>
      <c r="AD41" s="254">
        <v>0</v>
      </c>
      <c r="AE41" s="254">
        <v>0</v>
      </c>
      <c r="AF41" s="254">
        <v>0</v>
      </c>
      <c r="AG41" s="254">
        <v>0</v>
      </c>
      <c r="AH41" s="254">
        <v>0</v>
      </c>
      <c r="AI41" s="254">
        <v>0</v>
      </c>
      <c r="AJ41" s="254">
        <v>0</v>
      </c>
      <c r="AK41" s="254">
        <v>0</v>
      </c>
      <c r="AL41" s="254">
        <v>0</v>
      </c>
      <c r="AM41" s="285">
        <v>0</v>
      </c>
      <c r="AN41" s="285">
        <v>0</v>
      </c>
      <c r="AO41" s="285">
        <v>0</v>
      </c>
      <c r="AP41" s="285">
        <v>0</v>
      </c>
      <c r="AQ41" s="286">
        <v>0</v>
      </c>
      <c r="AR41" s="286">
        <v>0</v>
      </c>
      <c r="AS41" s="286">
        <v>0</v>
      </c>
      <c r="AT41" s="286">
        <v>0</v>
      </c>
      <c r="AU41" s="257">
        <v>0</v>
      </c>
      <c r="AV41" s="257">
        <v>0</v>
      </c>
      <c r="AW41" s="258">
        <v>0</v>
      </c>
      <c r="AX41" s="258">
        <v>0</v>
      </c>
      <c r="AY41" s="258">
        <v>0</v>
      </c>
      <c r="AZ41" s="258">
        <v>0</v>
      </c>
      <c r="BA41" s="258">
        <v>0</v>
      </c>
      <c r="BB41" s="258">
        <v>0</v>
      </c>
      <c r="BC41" s="258">
        <v>0</v>
      </c>
      <c r="BD41" s="258">
        <v>0</v>
      </c>
      <c r="BE41" s="258">
        <v>0</v>
      </c>
      <c r="BF41" s="258">
        <f t="shared" si="5"/>
        <v>0</v>
      </c>
    </row>
    <row r="42" spans="1:58" x14ac:dyDescent="0.25">
      <c r="A42" s="890"/>
      <c r="B42" s="290" t="s">
        <v>102</v>
      </c>
      <c r="C42" s="291" t="s">
        <v>255</v>
      </c>
      <c r="D42" s="32" t="s">
        <v>164</v>
      </c>
      <c r="E42" s="292"/>
      <c r="F42" s="293">
        <v>0</v>
      </c>
      <c r="G42" s="293">
        <v>0</v>
      </c>
      <c r="H42" s="293">
        <v>0</v>
      </c>
      <c r="I42" s="293">
        <v>0</v>
      </c>
      <c r="J42" s="293">
        <v>0</v>
      </c>
      <c r="K42" s="293">
        <v>0</v>
      </c>
      <c r="L42" s="293">
        <v>0</v>
      </c>
      <c r="M42" s="293">
        <v>0</v>
      </c>
      <c r="N42" s="293">
        <v>0</v>
      </c>
      <c r="O42" s="293">
        <v>0</v>
      </c>
      <c r="P42" s="293">
        <v>0</v>
      </c>
      <c r="Q42" s="293">
        <v>0</v>
      </c>
      <c r="R42" s="293">
        <v>0</v>
      </c>
      <c r="S42" s="293">
        <v>0</v>
      </c>
      <c r="T42" s="293">
        <v>0</v>
      </c>
      <c r="U42" s="293">
        <v>0</v>
      </c>
      <c r="V42" s="294">
        <v>0</v>
      </c>
      <c r="W42" s="295">
        <v>0</v>
      </c>
      <c r="X42" s="295">
        <v>0</v>
      </c>
      <c r="Y42" s="296">
        <v>0</v>
      </c>
      <c r="Z42" s="296">
        <v>0</v>
      </c>
      <c r="AA42" s="296">
        <v>0</v>
      </c>
      <c r="AB42" s="296">
        <v>0</v>
      </c>
      <c r="AC42" s="296">
        <v>0</v>
      </c>
      <c r="AD42" s="296">
        <v>0</v>
      </c>
      <c r="AE42" s="296">
        <v>0</v>
      </c>
      <c r="AF42" s="296">
        <v>0</v>
      </c>
      <c r="AG42" s="296">
        <v>0</v>
      </c>
      <c r="AH42" s="296">
        <v>0</v>
      </c>
      <c r="AI42" s="296">
        <v>0</v>
      </c>
      <c r="AJ42" s="296">
        <v>0</v>
      </c>
      <c r="AK42" s="296">
        <v>0</v>
      </c>
      <c r="AL42" s="296">
        <v>0</v>
      </c>
      <c r="AM42" s="295">
        <v>36</v>
      </c>
      <c r="AN42" s="295">
        <v>36</v>
      </c>
      <c r="AO42" s="295">
        <v>36</v>
      </c>
      <c r="AP42" s="295">
        <v>36</v>
      </c>
      <c r="AQ42" s="295">
        <v>0</v>
      </c>
      <c r="AR42" s="295">
        <v>0</v>
      </c>
      <c r="AS42" s="295">
        <v>0</v>
      </c>
      <c r="AT42" s="295">
        <v>0</v>
      </c>
      <c r="AU42" s="297">
        <v>0</v>
      </c>
      <c r="AV42" s="297">
        <v>0</v>
      </c>
      <c r="AW42" s="297">
        <v>0</v>
      </c>
      <c r="AX42" s="297">
        <v>0</v>
      </c>
      <c r="AY42" s="297">
        <v>0</v>
      </c>
      <c r="AZ42" s="297">
        <v>0</v>
      </c>
      <c r="BA42" s="297">
        <v>0</v>
      </c>
      <c r="BB42" s="297">
        <v>0</v>
      </c>
      <c r="BC42" s="297">
        <v>0</v>
      </c>
      <c r="BD42" s="297">
        <v>0</v>
      </c>
      <c r="BE42" s="297">
        <v>0</v>
      </c>
      <c r="BF42" s="297">
        <f t="shared" si="5"/>
        <v>144</v>
      </c>
    </row>
    <row r="43" spans="1:58" ht="15.75" thickBot="1" x14ac:dyDescent="0.3">
      <c r="A43" s="890"/>
      <c r="B43" s="298" t="s">
        <v>104</v>
      </c>
      <c r="C43" s="299" t="s">
        <v>105</v>
      </c>
      <c r="D43" s="300" t="s">
        <v>164</v>
      </c>
      <c r="E43" s="301"/>
      <c r="F43" s="302">
        <v>0</v>
      </c>
      <c r="G43" s="302">
        <v>0</v>
      </c>
      <c r="H43" s="302">
        <v>0</v>
      </c>
      <c r="I43" s="302">
        <v>0</v>
      </c>
      <c r="J43" s="302">
        <v>0</v>
      </c>
      <c r="K43" s="302">
        <v>0</v>
      </c>
      <c r="L43" s="302">
        <v>0</v>
      </c>
      <c r="M43" s="302">
        <v>0</v>
      </c>
      <c r="N43" s="302">
        <v>0</v>
      </c>
      <c r="O43" s="302">
        <v>0</v>
      </c>
      <c r="P43" s="302">
        <v>0</v>
      </c>
      <c r="Q43" s="302">
        <v>0</v>
      </c>
      <c r="R43" s="302">
        <v>0</v>
      </c>
      <c r="S43" s="302">
        <v>0</v>
      </c>
      <c r="T43" s="302">
        <v>0</v>
      </c>
      <c r="U43" s="302">
        <v>0</v>
      </c>
      <c r="V43" s="303">
        <v>0</v>
      </c>
      <c r="W43" s="304">
        <v>0</v>
      </c>
      <c r="X43" s="304">
        <v>0</v>
      </c>
      <c r="Y43" s="305">
        <v>0</v>
      </c>
      <c r="Z43" s="305">
        <v>0</v>
      </c>
      <c r="AA43" s="305">
        <v>0</v>
      </c>
      <c r="AB43" s="305">
        <v>0</v>
      </c>
      <c r="AC43" s="305">
        <v>0</v>
      </c>
      <c r="AD43" s="305">
        <v>0</v>
      </c>
      <c r="AE43" s="305">
        <v>0</v>
      </c>
      <c r="AF43" s="305">
        <v>0</v>
      </c>
      <c r="AG43" s="305">
        <v>0</v>
      </c>
      <c r="AH43" s="305">
        <v>0</v>
      </c>
      <c r="AI43" s="305">
        <v>0</v>
      </c>
      <c r="AJ43" s="305">
        <v>0</v>
      </c>
      <c r="AK43" s="305">
        <v>0</v>
      </c>
      <c r="AL43" s="305">
        <v>0</v>
      </c>
      <c r="AM43" s="304">
        <v>0</v>
      </c>
      <c r="AN43" s="304">
        <v>0</v>
      </c>
      <c r="AO43" s="304">
        <v>0</v>
      </c>
      <c r="AP43" s="304">
        <v>0</v>
      </c>
      <c r="AQ43" s="306">
        <v>36</v>
      </c>
      <c r="AR43" s="306">
        <v>36</v>
      </c>
      <c r="AS43" s="306">
        <v>36</v>
      </c>
      <c r="AT43" s="306">
        <v>36</v>
      </c>
      <c r="AU43" s="304">
        <v>36</v>
      </c>
      <c r="AV43" s="304">
        <v>36</v>
      </c>
      <c r="AW43" s="306">
        <v>0</v>
      </c>
      <c r="AX43" s="306">
        <v>0</v>
      </c>
      <c r="AY43" s="306">
        <v>0</v>
      </c>
      <c r="AZ43" s="306">
        <v>0</v>
      </c>
      <c r="BA43" s="306">
        <v>0</v>
      </c>
      <c r="BB43" s="306">
        <v>0</v>
      </c>
      <c r="BC43" s="306">
        <v>0</v>
      </c>
      <c r="BD43" s="306">
        <v>0</v>
      </c>
      <c r="BE43" s="306">
        <v>0</v>
      </c>
      <c r="BF43" s="306">
        <f t="shared" si="5"/>
        <v>216</v>
      </c>
    </row>
    <row r="44" spans="1:58" x14ac:dyDescent="0.25">
      <c r="A44" s="890"/>
      <c r="B44" s="905" t="s">
        <v>99</v>
      </c>
      <c r="C44" s="906"/>
      <c r="D44" s="28" t="s">
        <v>164</v>
      </c>
      <c r="E44" s="276"/>
      <c r="F44" s="233">
        <f t="shared" ref="F44:U44" si="12">SUM(F6,F12,F22,F36+F38)</f>
        <v>36</v>
      </c>
      <c r="G44" s="233">
        <f t="shared" si="12"/>
        <v>36</v>
      </c>
      <c r="H44" s="233">
        <f t="shared" si="12"/>
        <v>36</v>
      </c>
      <c r="I44" s="233">
        <f t="shared" si="12"/>
        <v>36</v>
      </c>
      <c r="J44" s="233">
        <f t="shared" si="12"/>
        <v>36</v>
      </c>
      <c r="K44" s="233">
        <f t="shared" si="12"/>
        <v>36</v>
      </c>
      <c r="L44" s="233">
        <f t="shared" si="12"/>
        <v>36</v>
      </c>
      <c r="M44" s="233">
        <f t="shared" si="12"/>
        <v>36</v>
      </c>
      <c r="N44" s="233">
        <f t="shared" si="12"/>
        <v>36</v>
      </c>
      <c r="O44" s="233">
        <f t="shared" si="12"/>
        <v>36</v>
      </c>
      <c r="P44" s="233">
        <f t="shared" si="12"/>
        <v>36</v>
      </c>
      <c r="Q44" s="233">
        <f t="shared" si="12"/>
        <v>36</v>
      </c>
      <c r="R44" s="233">
        <f t="shared" si="12"/>
        <v>36</v>
      </c>
      <c r="S44" s="233">
        <f t="shared" si="12"/>
        <v>36</v>
      </c>
      <c r="T44" s="233">
        <f t="shared" si="12"/>
        <v>36</v>
      </c>
      <c r="U44" s="233">
        <f t="shared" si="12"/>
        <v>36</v>
      </c>
      <c r="V44" s="233">
        <v>0</v>
      </c>
      <c r="W44" s="233">
        <v>0</v>
      </c>
      <c r="X44" s="233">
        <v>0</v>
      </c>
      <c r="Y44" s="234">
        <v>36</v>
      </c>
      <c r="Z44" s="234">
        <v>36</v>
      </c>
      <c r="AA44" s="234">
        <v>36</v>
      </c>
      <c r="AB44" s="234">
        <v>36</v>
      </c>
      <c r="AC44" s="234">
        <v>36</v>
      </c>
      <c r="AD44" s="234">
        <v>36</v>
      </c>
      <c r="AE44" s="234">
        <v>36</v>
      </c>
      <c r="AF44" s="234">
        <v>36</v>
      </c>
      <c r="AG44" s="234">
        <v>36</v>
      </c>
      <c r="AH44" s="234">
        <v>36</v>
      </c>
      <c r="AI44" s="234">
        <v>36</v>
      </c>
      <c r="AJ44" s="234">
        <v>36</v>
      </c>
      <c r="AK44" s="234">
        <v>36</v>
      </c>
      <c r="AL44" s="234">
        <v>36</v>
      </c>
      <c r="AM44" s="234">
        <v>36</v>
      </c>
      <c r="AN44" s="234">
        <v>36</v>
      </c>
      <c r="AO44" s="234">
        <v>36</v>
      </c>
      <c r="AP44" s="234">
        <v>36</v>
      </c>
      <c r="AQ44" s="234">
        <v>36</v>
      </c>
      <c r="AR44" s="234">
        <v>36</v>
      </c>
      <c r="AS44" s="234">
        <v>36</v>
      </c>
      <c r="AT44" s="234">
        <v>36</v>
      </c>
      <c r="AU44" s="233">
        <v>36</v>
      </c>
      <c r="AV44" s="233">
        <v>36</v>
      </c>
      <c r="AW44" s="232">
        <v>0</v>
      </c>
      <c r="AX44" s="232">
        <v>0</v>
      </c>
      <c r="AY44" s="232">
        <v>0</v>
      </c>
      <c r="AZ44" s="232">
        <v>0</v>
      </c>
      <c r="BA44" s="232">
        <v>0</v>
      </c>
      <c r="BB44" s="232">
        <v>0</v>
      </c>
      <c r="BC44" s="232">
        <v>0</v>
      </c>
      <c r="BD44" s="232">
        <v>0</v>
      </c>
      <c r="BE44" s="232">
        <v>0</v>
      </c>
      <c r="BF44" s="235">
        <f>SUM(E44:BE44)</f>
        <v>1440</v>
      </c>
    </row>
    <row r="45" spans="1:58" x14ac:dyDescent="0.25">
      <c r="A45" s="890"/>
      <c r="B45" s="907"/>
      <c r="C45" s="908"/>
      <c r="D45" s="32" t="s">
        <v>165</v>
      </c>
      <c r="E45" s="292"/>
      <c r="F45" s="295">
        <f t="shared" ref="F45:U45" si="13">SUM(F7,F13,F23)</f>
        <v>18</v>
      </c>
      <c r="G45" s="295">
        <f t="shared" si="13"/>
        <v>18</v>
      </c>
      <c r="H45" s="295">
        <f t="shared" si="13"/>
        <v>18</v>
      </c>
      <c r="I45" s="295">
        <f t="shared" si="13"/>
        <v>18</v>
      </c>
      <c r="J45" s="295">
        <f t="shared" si="13"/>
        <v>18</v>
      </c>
      <c r="K45" s="295">
        <f t="shared" si="13"/>
        <v>18</v>
      </c>
      <c r="L45" s="295">
        <f t="shared" si="13"/>
        <v>18</v>
      </c>
      <c r="M45" s="295">
        <f t="shared" si="13"/>
        <v>18</v>
      </c>
      <c r="N45" s="295">
        <f t="shared" si="13"/>
        <v>18</v>
      </c>
      <c r="O45" s="295">
        <f t="shared" si="13"/>
        <v>18</v>
      </c>
      <c r="P45" s="295">
        <f t="shared" si="13"/>
        <v>18</v>
      </c>
      <c r="Q45" s="295">
        <f t="shared" si="13"/>
        <v>18</v>
      </c>
      <c r="R45" s="295">
        <f t="shared" si="13"/>
        <v>18</v>
      </c>
      <c r="S45" s="295">
        <f t="shared" si="13"/>
        <v>18</v>
      </c>
      <c r="T45" s="295">
        <f t="shared" si="13"/>
        <v>18</v>
      </c>
      <c r="U45" s="295">
        <f t="shared" si="13"/>
        <v>18</v>
      </c>
      <c r="V45" s="294">
        <v>0</v>
      </c>
      <c r="W45" s="295">
        <v>0</v>
      </c>
      <c r="X45" s="295">
        <v>0</v>
      </c>
      <c r="Y45" s="296">
        <v>0</v>
      </c>
      <c r="Z45" s="296">
        <v>0</v>
      </c>
      <c r="AA45" s="296">
        <v>0</v>
      </c>
      <c r="AB45" s="296">
        <v>0</v>
      </c>
      <c r="AC45" s="296">
        <v>0</v>
      </c>
      <c r="AD45" s="296">
        <v>0</v>
      </c>
      <c r="AE45" s="296">
        <v>0</v>
      </c>
      <c r="AF45" s="296">
        <v>0</v>
      </c>
      <c r="AG45" s="296">
        <v>0</v>
      </c>
      <c r="AH45" s="296">
        <v>0</v>
      </c>
      <c r="AI45" s="296">
        <v>0</v>
      </c>
      <c r="AJ45" s="296">
        <v>0</v>
      </c>
      <c r="AK45" s="296">
        <v>0</v>
      </c>
      <c r="AL45" s="296">
        <v>0</v>
      </c>
      <c r="AM45" s="296">
        <v>0</v>
      </c>
      <c r="AN45" s="296">
        <v>0</v>
      </c>
      <c r="AO45" s="296">
        <v>0</v>
      </c>
      <c r="AP45" s="296">
        <v>0</v>
      </c>
      <c r="AQ45" s="296">
        <v>0</v>
      </c>
      <c r="AR45" s="296">
        <v>0</v>
      </c>
      <c r="AS45" s="296">
        <v>0</v>
      </c>
      <c r="AT45" s="296">
        <v>0</v>
      </c>
      <c r="AU45" s="295">
        <v>0</v>
      </c>
      <c r="AV45" s="295">
        <v>0</v>
      </c>
      <c r="AW45" s="297">
        <v>0</v>
      </c>
      <c r="AX45" s="297">
        <v>0</v>
      </c>
      <c r="AY45" s="297">
        <v>0</v>
      </c>
      <c r="AZ45" s="297">
        <v>0</v>
      </c>
      <c r="BA45" s="297">
        <v>0</v>
      </c>
      <c r="BB45" s="297">
        <v>0</v>
      </c>
      <c r="BC45" s="297">
        <v>0</v>
      </c>
      <c r="BD45" s="297">
        <v>0</v>
      </c>
      <c r="BE45" s="297">
        <v>0</v>
      </c>
      <c r="BF45" s="307">
        <f t="shared" si="5"/>
        <v>288</v>
      </c>
    </row>
    <row r="46" spans="1:58" ht="15.75" thickBot="1" x14ac:dyDescent="0.3">
      <c r="A46" s="934"/>
      <c r="B46" s="909"/>
      <c r="C46" s="910"/>
      <c r="D46" s="225" t="s">
        <v>169</v>
      </c>
      <c r="E46" s="277"/>
      <c r="F46" s="238">
        <f>SUM(F44:F45)</f>
        <v>54</v>
      </c>
      <c r="G46" s="238">
        <f t="shared" ref="G46:U46" si="14">SUM(G44:G45)</f>
        <v>54</v>
      </c>
      <c r="H46" s="238">
        <f t="shared" si="14"/>
        <v>54</v>
      </c>
      <c r="I46" s="238">
        <f t="shared" si="14"/>
        <v>54</v>
      </c>
      <c r="J46" s="238">
        <f t="shared" si="14"/>
        <v>54</v>
      </c>
      <c r="K46" s="238">
        <f t="shared" si="14"/>
        <v>54</v>
      </c>
      <c r="L46" s="238">
        <f t="shared" si="14"/>
        <v>54</v>
      </c>
      <c r="M46" s="238">
        <f t="shared" si="14"/>
        <v>54</v>
      </c>
      <c r="N46" s="238">
        <f t="shared" si="14"/>
        <v>54</v>
      </c>
      <c r="O46" s="238">
        <f t="shared" si="14"/>
        <v>54</v>
      </c>
      <c r="P46" s="238">
        <f t="shared" si="14"/>
        <v>54</v>
      </c>
      <c r="Q46" s="238">
        <f t="shared" si="14"/>
        <v>54</v>
      </c>
      <c r="R46" s="238">
        <f t="shared" si="14"/>
        <v>54</v>
      </c>
      <c r="S46" s="238">
        <f t="shared" si="14"/>
        <v>54</v>
      </c>
      <c r="T46" s="238">
        <f t="shared" si="14"/>
        <v>54</v>
      </c>
      <c r="U46" s="238">
        <f t="shared" si="14"/>
        <v>54</v>
      </c>
      <c r="V46" s="308">
        <v>0</v>
      </c>
      <c r="W46" s="238">
        <v>0</v>
      </c>
      <c r="X46" s="238">
        <v>0</v>
      </c>
      <c r="Y46" s="239">
        <v>36</v>
      </c>
      <c r="Z46" s="239">
        <v>36</v>
      </c>
      <c r="AA46" s="239">
        <v>36</v>
      </c>
      <c r="AB46" s="239">
        <v>36</v>
      </c>
      <c r="AC46" s="239">
        <v>36</v>
      </c>
      <c r="AD46" s="239">
        <v>36</v>
      </c>
      <c r="AE46" s="239">
        <v>36</v>
      </c>
      <c r="AF46" s="239">
        <v>36</v>
      </c>
      <c r="AG46" s="239">
        <v>36</v>
      </c>
      <c r="AH46" s="239">
        <v>36</v>
      </c>
      <c r="AI46" s="239">
        <v>36</v>
      </c>
      <c r="AJ46" s="239">
        <v>36</v>
      </c>
      <c r="AK46" s="239">
        <v>36</v>
      </c>
      <c r="AL46" s="239">
        <v>36</v>
      </c>
      <c r="AM46" s="239">
        <v>36</v>
      </c>
      <c r="AN46" s="239">
        <v>36</v>
      </c>
      <c r="AO46" s="239">
        <v>36</v>
      </c>
      <c r="AP46" s="239">
        <v>36</v>
      </c>
      <c r="AQ46" s="239">
        <v>36</v>
      </c>
      <c r="AR46" s="239">
        <v>36</v>
      </c>
      <c r="AS46" s="239">
        <v>36</v>
      </c>
      <c r="AT46" s="239">
        <v>36</v>
      </c>
      <c r="AU46" s="238">
        <v>36</v>
      </c>
      <c r="AV46" s="238">
        <v>36</v>
      </c>
      <c r="AW46" s="237">
        <v>0</v>
      </c>
      <c r="AX46" s="237">
        <v>0</v>
      </c>
      <c r="AY46" s="237">
        <v>0</v>
      </c>
      <c r="AZ46" s="237">
        <v>0</v>
      </c>
      <c r="BA46" s="237">
        <v>0</v>
      </c>
      <c r="BB46" s="237">
        <v>0</v>
      </c>
      <c r="BC46" s="237">
        <v>0</v>
      </c>
      <c r="BD46" s="237">
        <v>0</v>
      </c>
      <c r="BE46" s="237">
        <v>0</v>
      </c>
      <c r="BF46" s="240">
        <f t="shared" si="5"/>
        <v>1728</v>
      </c>
    </row>
  </sheetData>
  <mergeCells count="56">
    <mergeCell ref="A1:A5"/>
    <mergeCell ref="B1:B5"/>
    <mergeCell ref="C1:C5"/>
    <mergeCell ref="D1:D5"/>
    <mergeCell ref="F1:H1"/>
    <mergeCell ref="E4:BF4"/>
    <mergeCell ref="O1:Q1"/>
    <mergeCell ref="S1:U1"/>
    <mergeCell ref="W1:Z1"/>
    <mergeCell ref="AB1:AD1"/>
    <mergeCell ref="AF1:AH1"/>
    <mergeCell ref="AJ1:AM1"/>
    <mergeCell ref="J1:M1"/>
    <mergeCell ref="AO1:AQ1"/>
    <mergeCell ref="AS1:AU1"/>
    <mergeCell ref="AW1:AZ1"/>
    <mergeCell ref="BB1:BD1"/>
    <mergeCell ref="E2:BF2"/>
    <mergeCell ref="B20:B21"/>
    <mergeCell ref="C20:C21"/>
    <mergeCell ref="A6:A46"/>
    <mergeCell ref="B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B22:B23"/>
    <mergeCell ref="C22:C23"/>
    <mergeCell ref="B24:B25"/>
    <mergeCell ref="C24:C25"/>
    <mergeCell ref="B26:B27"/>
    <mergeCell ref="C26:C27"/>
    <mergeCell ref="B28:B29"/>
    <mergeCell ref="C28:C29"/>
    <mergeCell ref="B30:B31"/>
    <mergeCell ref="C30:C31"/>
    <mergeCell ref="B32:B33"/>
    <mergeCell ref="C32:C33"/>
    <mergeCell ref="B40:B41"/>
    <mergeCell ref="C40:C41"/>
    <mergeCell ref="B44:C46"/>
    <mergeCell ref="B34:B35"/>
    <mergeCell ref="C34:C35"/>
    <mergeCell ref="B36:B37"/>
    <mergeCell ref="C36:C37"/>
    <mergeCell ref="B38:B39"/>
    <mergeCell ref="C38:C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план</vt:lpstr>
      <vt:lpstr>бюджет времени</vt:lpstr>
      <vt:lpstr>1 курс</vt:lpstr>
      <vt:lpstr>2 курс</vt:lpstr>
      <vt:lpstr>3 курс</vt:lpstr>
      <vt:lpstr>4 курс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2025-07-28T07:48:09Z</dcterms:modified>
</cp:coreProperties>
</file>